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920" windowHeight="16320" activeTab="0"/>
  </bookViews>
  <sheets>
    <sheet name="КСС№1" sheetId="1" r:id="rId1"/>
    <sheet name="КСС_№2" sheetId="2" r:id="rId2"/>
    <sheet name="КCC№3" sheetId="3" r:id="rId3"/>
    <sheet name="Общо" sheetId="4" r:id="rId4"/>
  </sheets>
  <definedNames>
    <definedName name="_xlnm.Print_Area" localSheetId="1">'КСС_№2'!$A$1:$F$60</definedName>
    <definedName name="_xlnm.Print_Area" localSheetId="0">'КСС№1'!$A$1:$F$69</definedName>
    <definedName name="_xlnm.Print_Titles" localSheetId="1">'КСС_№2'!$4:$5</definedName>
    <definedName name="_xlnm.Print_Titles" localSheetId="0">'КСС№1'!$4:$5</definedName>
  </definedNames>
  <calcPr fullCalcOnLoad="1"/>
</workbook>
</file>

<file path=xl/sharedStrings.xml><?xml version="1.0" encoding="utf-8"?>
<sst xmlns="http://schemas.openxmlformats.org/spreadsheetml/2006/main" count="280" uniqueCount="157">
  <si>
    <t>КОЛИЧЕСТВЕНО-СТОЙНОСТНА СМЕТКА №1</t>
  </si>
  <si>
    <t>Основно строителство</t>
  </si>
  <si>
    <t xml:space="preserve"> Основно строителство</t>
  </si>
  <si>
    <t>№</t>
  </si>
  <si>
    <t>Вид работа</t>
  </si>
  <si>
    <t>Мярка</t>
  </si>
  <si>
    <t>Количество</t>
  </si>
  <si>
    <t>ед. Цена</t>
  </si>
  <si>
    <t>Стойност</t>
  </si>
  <si>
    <t>Изсичане на храсти и млада гора при дебелина на дърветата до 10см</t>
  </si>
  <si>
    <t>m2</t>
  </si>
  <si>
    <t>Изкореняване на храсти и млади гори при дебелина на дърветата до 10см</t>
  </si>
  <si>
    <t>Изсичане на единични дървета ръчно с Ф до 45см</t>
  </si>
  <si>
    <t>бр.</t>
  </si>
  <si>
    <t>Изсичане на единични дървета ръчно с Ф 46-75см</t>
  </si>
  <si>
    <t>Изкореняване на единични дървета ръчно с Ф до 45см</t>
  </si>
  <si>
    <t>Изкореняване на единични дървета ръчно с Ф 46-75см</t>
  </si>
  <si>
    <t>Извозване на тревна и дървесна маса на депо до 10 км</t>
  </si>
  <si>
    <t>m3</t>
  </si>
  <si>
    <t>Доставка, монтаж и демонтаж на временна плътна строителна ограда</t>
  </si>
  <si>
    <t>m</t>
  </si>
  <si>
    <t>Доставка на машина за набиване на шпунтова стена</t>
  </si>
  <si>
    <t>kg</t>
  </si>
  <si>
    <t>Доставка и полагане на пътен бордюр 25/15/100cm</t>
  </si>
  <si>
    <t>Сума:</t>
  </si>
  <si>
    <t>Изсичане на единични дървета ръчно с Ф &gt;76см</t>
  </si>
  <si>
    <t>Изкореняване на единични дървета ръчно с Ф &gt;76см</t>
  </si>
  <si>
    <t>Изкоп с багер в земни почви при нормални условия на транспорт за шпунтова стена и алея</t>
  </si>
  <si>
    <t>Разкъртване на стоманобетонов профил в Зона I</t>
  </si>
  <si>
    <t>Разкъртване на монтажен бетон на съществуващи стоманобетонови профили в Зона II</t>
  </si>
  <si>
    <t>Демонтаж на съществуващи бетонови стени в Зона II</t>
  </si>
  <si>
    <t>Демонтаж на задържащи стоманени профили по фугите на стените в Зона II</t>
  </si>
  <si>
    <t>Демонтаж на съществуващи бетонови стени в Зона III</t>
  </si>
  <si>
    <t>Разкъртване на монтажен бетон на съществуващи стоманобетонови профили в Зона III</t>
  </si>
  <si>
    <t>Демонтаж на задържащи стоманени профили по фугите на стените в Зона III</t>
  </si>
  <si>
    <t>Доставка и монтаж на връхна стоманена плоча d=5mm</t>
  </si>
  <si>
    <t>Доставка, полагане и уплътняване на трошен камък dm=0-40mm</t>
  </si>
  <si>
    <t>Доставка и нареждане на плочник</t>
  </si>
  <si>
    <t>Доставка и полагане на градински бордюр 10/22/100сm</t>
  </si>
  <si>
    <t>Доставка и полагане на пътен бордюр 35/18/50cm</t>
  </si>
  <si>
    <t>Доставка и полагане на водеща ивица бордюри от Бетон C12/15</t>
  </si>
  <si>
    <t>Доставка и полагане на пясъчна засипка - кабелен канал</t>
  </si>
  <si>
    <t>Доставка и полагане на кабел за възстановяване улично осветление</t>
  </si>
  <si>
    <t>Доставка и полагане на сигнална лента - Кабелен канал</t>
  </si>
  <si>
    <t>Доставка имонтаж на ел. шахта бетонна 95/65/80 сm за единична рамка</t>
  </si>
  <si>
    <t>Доставка и монтаж на КЕШ капак за ел.шахта ГВ профил 60/90/7 сm</t>
  </si>
  <si>
    <t>Доставка и монтаж на парков осветителен елемент</t>
  </si>
  <si>
    <t>Доставка и монтаж на паркови пейки</t>
  </si>
  <si>
    <t xml:space="preserve">Доставка и полагане на подложен бетон С12/15 за стъпала </t>
  </si>
  <si>
    <t>Доставка и полагане на плочник за стъпала</t>
  </si>
  <si>
    <t>Доставка за машини за изпълнение на тънка бентонитова стена</t>
  </si>
  <si>
    <t>Възстановяване на каменна зидария по съществуващо брегоукрепване</t>
  </si>
  <si>
    <t>Направа на насип и уплътняване на временен път</t>
  </si>
  <si>
    <t>част: Строително-Конструктивна</t>
  </si>
  <si>
    <t>Доставка, монтаж и демонтаж на кофраж за конструкции</t>
  </si>
  <si>
    <t>Доставка и монтаж на армировъчна стомана В420</t>
  </si>
  <si>
    <t>Доставка и монтаж на армировъчна стомана В500</t>
  </si>
  <si>
    <t>Доставка и полагане на бетон С 20/25</t>
  </si>
  <si>
    <t>Доставка и полагане на бетон С 25/30 при подпорна стена
 по типов профил 5</t>
  </si>
  <si>
    <t>Доставка и монтаж на L профил 50х50х5</t>
  </si>
  <si>
    <t>m'</t>
  </si>
  <si>
    <t>РЕКАПИТУЛАЦИЯ</t>
  </si>
  <si>
    <t>ВСИЧКО:</t>
  </si>
  <si>
    <t>ДДС 20%</t>
  </si>
  <si>
    <t>Сума с ДДС:</t>
  </si>
  <si>
    <t>Доставка и монтаж на пътни знаци</t>
  </si>
  <si>
    <t xml:space="preserve"> IІ.  СТРОИТЕЛНА  ЧАСТ</t>
  </si>
  <si>
    <t xml:space="preserve">Разкъртване на настилка с дебелина до 15см </t>
  </si>
  <si>
    <r>
      <t>м</t>
    </r>
    <r>
      <rPr>
        <vertAlign val="superscript"/>
        <sz val="12"/>
        <rFont val="Arial"/>
        <family val="2"/>
      </rPr>
      <t>3</t>
    </r>
  </si>
  <si>
    <t>Натоварване и извозване на отпадъци от пътна настилка до 5 км **</t>
  </si>
  <si>
    <t xml:space="preserve">Почистване на речно корито в района на заустванията </t>
  </si>
  <si>
    <t>Машинен изкоп с багер в земни почви при едно утежнено условие на транспорт</t>
  </si>
  <si>
    <t>Ръчен  изкоп  10cm</t>
  </si>
  <si>
    <t>Разбиване  на  бетон</t>
  </si>
  <si>
    <t>Извозване със самосвал **</t>
  </si>
  <si>
    <t>Извозване на земни маси от ръчен изкоп, включително натоварване **</t>
  </si>
  <si>
    <t>Укрепване и разкрепване на изкоп, съгласно приложен детайл</t>
  </si>
  <si>
    <t>м2</t>
  </si>
  <si>
    <t>Доставка и полагане на баластра за обратен насип</t>
  </si>
  <si>
    <r>
      <t>м</t>
    </r>
    <r>
      <rPr>
        <vertAlign val="superscript"/>
        <sz val="12"/>
        <rFont val="Arial"/>
        <family val="2"/>
      </rPr>
      <t>3</t>
    </r>
  </si>
  <si>
    <t>Доставка и направа на пясъчна подложка</t>
  </si>
  <si>
    <t>Уплътнение ръчно-баластра до 30см над теме тръби и пясъчна подложка</t>
  </si>
  <si>
    <t>Уплътнение машинно до кота пътно легло</t>
  </si>
  <si>
    <t>Доставка и полагане на асфалтобетон-плътна смес за дол.пласт 24 кг/м2/1см.  H=4cm</t>
  </si>
  <si>
    <t>тон</t>
  </si>
  <si>
    <t>Доставка и полагане на асфалтобетон-неплътна смес за дол.пласт 24 кг/м2/1см.  H=4cm</t>
  </si>
  <si>
    <t>Доставка и полагане на битуминизирана основа тр.камък 24 кг/1 м2/1 см.  H=8cm</t>
  </si>
  <si>
    <t>Доставка и направа на основа от заклинен трошен камък H=40</t>
  </si>
  <si>
    <t>мсм</t>
  </si>
  <si>
    <t>Изпитване на канализацията (с вода)</t>
  </si>
  <si>
    <t>Безизкопно полагане на стоманени тръби за заустване Ф300</t>
  </si>
  <si>
    <t>м</t>
  </si>
  <si>
    <t>Просичане на отвори в бетонна стена на ревизионни шахти за зауствания</t>
  </si>
  <si>
    <t>Натоварване на строит.отпадъци</t>
  </si>
  <si>
    <t>Извозване на строит.отпадъци на 20км</t>
  </si>
  <si>
    <t>IІІ.  СПЕЦИФИКАЦИЯ НА ТРЪБИ, РШ И УО</t>
  </si>
  <si>
    <t>Доставка и монтаж на чугунени стъпала по монолитни участъци и пръстени х=1000</t>
  </si>
  <si>
    <t>Доставка  и полагане на двуслойна гофрирана дренажна тръба DN200/220°
SN</t>
  </si>
  <si>
    <t>Доставка и полагане на тръби ОД 160 PP за връзки на оттоци и решетки</t>
  </si>
  <si>
    <t>Доставка и полагане на дъга OD 315x45°</t>
  </si>
  <si>
    <t>Доставка и полагане на дъга OD 160x45°</t>
  </si>
  <si>
    <t>Доставка и полагане на PP pазклонител OD 315/160x45°</t>
  </si>
  <si>
    <t>Доставка и монтаж на пръстен стоманобетонен ф 1000 mm, h=350 mm, двойна армировка със стъпала</t>
  </si>
  <si>
    <t>Доставка и монтаж пръстен стоманобетонен ф 1000 mm, h=700 mm, двойна армировка със стъпала</t>
  </si>
  <si>
    <t>Доставка и монтаж пръстен стоманобетонен ф 1000 mm, h=1000 mm, двойна армировка</t>
  </si>
  <si>
    <t>Потопяема преносима помпа Q=10l/s, H=10m, N=4kW, с включено табло и поплавък</t>
  </si>
  <si>
    <t>Верига със звено за закрепване 6м</t>
  </si>
  <si>
    <t>Бензинов трифазен електрогенератор 11 kW</t>
  </si>
  <si>
    <t>Стоманени безшевни тръби 323,9х8мм</t>
  </si>
  <si>
    <t>Доставка и монтаж на жаба клапа Ф300 на фланец</t>
  </si>
  <si>
    <t>Фланец DN300</t>
  </si>
  <si>
    <t>Доставка и монтаж на КРШ капак за шахта с отвор ф 1000 mm, с отвор ф 600 mm, h=200 mm</t>
  </si>
  <si>
    <t>Доставка и монтаж на чугунен капак за шахта</t>
  </si>
  <si>
    <t>Доставка и монтаж на моноблок улей за пешеходни зони В=150мм, L=1м, D400</t>
  </si>
  <si>
    <t>Доставка и монтаж на ревизионно парче за улей</t>
  </si>
  <si>
    <t>Доставка и монтаж на челна плоча за улей</t>
  </si>
  <si>
    <t>Доставка и монтаж на улични оттоци с калова част, С250, чугунена решетка 300х500,комплект</t>
  </si>
  <si>
    <t>Доставка и полагане на PVC тръба на кабелен канал Ф160</t>
  </si>
  <si>
    <t>Закупуване, доставка и складиране на дамбалкени</t>
  </si>
  <si>
    <t>кг</t>
  </si>
  <si>
    <t>Закупуване, доставка и складиране на стоманени профили  HEА140 за междинни колони на дамбалкени</t>
  </si>
  <si>
    <t>КАНАЛИЗАЦИЯ</t>
  </si>
  <si>
    <t xml:space="preserve">СУМА </t>
  </si>
  <si>
    <t>КОЛИЧЕСТВЕНО-СТОЙНОСТНА СМЕТКА №3</t>
  </si>
  <si>
    <t>СУМА</t>
  </si>
  <si>
    <t>Основно строителство  - КСС№1</t>
  </si>
  <si>
    <t>Доставка и полагне на геотекстил 200g/м2</t>
  </si>
  <si>
    <t>Организация на строителните участъци</t>
  </si>
  <si>
    <t>Доставка и полагане на подложен бетон С12/15
в участък с типов профил 5</t>
  </si>
  <si>
    <t>КОЛИЧЕСТВЕНО-СТОЙНОСТНА СМЕТКА №2</t>
  </si>
  <si>
    <t>Доставка на материал и изпълнение на тънка бентонитова стена</t>
  </si>
  <si>
    <t>Демонтаж и извозване на стоманен парапет в Зона I</t>
  </si>
  <si>
    <t>Демонтаж и извозване на стоманен парапет в индустриална зона на Зона II</t>
  </si>
  <si>
    <t>Натоварване и извозване на стоманени отпадъци на депо за скрап</t>
  </si>
  <si>
    <t>Натоварване и извозване на стоманобетонни профили на подпорни стени на депо до 10км</t>
  </si>
  <si>
    <t>Натоварване и извозване на строителен отпадък от разкъртване на депо до 10 км</t>
  </si>
  <si>
    <t>Извозване на земни маси на депо до 10км</t>
  </si>
  <si>
    <t xml:space="preserve">Доставка и полагане на градински бордюр 10/22/100cm за стъпала </t>
  </si>
  <si>
    <t>Доставка на хумус, направа на насип и откосиране на берми</t>
  </si>
  <si>
    <t>Доставка и полагане на бетон за подложка под улеи и за кожух около улични оттоци - C25/30</t>
  </si>
  <si>
    <t>Водочерпене с помпа 5kW, включително до 3бр. Помпи</t>
  </si>
  <si>
    <t>Доставка и полагане на изравнителен пласт 3см Цименто-пясъчен разтвор 1:3</t>
  </si>
  <si>
    <t>Тесен изкоп от 0.6 до 1.2м в скални почви в населени места, на транспорт</t>
  </si>
  <si>
    <t>Заравняване с булдозер на временни пътища</t>
  </si>
  <si>
    <t>Доставка и полагане на шпунт GU 8N стена с обща височина 6m, дълбочина 4,50m</t>
  </si>
  <si>
    <t>Затревяване с тревна смеска и три поливки</t>
  </si>
  <si>
    <t>Доставка и монтаж на кабелна тръба Ф110
 във фундамент на осветление</t>
  </si>
  <si>
    <t>Доставка  и полагане на тръби Ф315 PPR (DI 300)</t>
  </si>
  <si>
    <t>Канализация</t>
  </si>
  <si>
    <t>Строително-Конструктивна  - КСС№3</t>
  </si>
  <si>
    <t>Подпис и печат: ......................</t>
  </si>
  <si>
    <t>Подпис и печат: ................</t>
  </si>
  <si>
    <t>Подпис и печат: .................</t>
  </si>
  <si>
    <t>Доставка и полагане на подложен бетон С12/15
при ревизионни шахти</t>
  </si>
  <si>
    <t>Подпис и печат: ....................</t>
  </si>
  <si>
    <t>Строително-конструктивна</t>
  </si>
  <si>
    <t xml:space="preserve">Канализация  - КСС№2 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</si>
</sst>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\л\в"/>
    <numFmt numFmtId="165" formatCode="0\л\в"/>
    <numFmt numFmtId="166" formatCode="0.0"/>
    <numFmt numFmtId="167" formatCode="#,##0.00\ &quot;лв.&quot;"/>
    <numFmt numFmtId="168" formatCode="#,##0\ &quot;лв.&quot;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2" borderId="0" applyNumberFormat="0" applyBorder="0" applyAlignment="0" applyProtection="0"/>
    <xf numFmtId="0" fontId="17" fillId="17" borderId="0" applyNumberFormat="0" applyBorder="0" applyAlignment="0" applyProtection="0"/>
    <xf numFmtId="0" fontId="21" fillId="9" borderId="1" applyNumberFormat="0" applyAlignment="0" applyProtection="0"/>
    <xf numFmtId="0" fontId="23" fillId="14" borderId="2" applyNumberFormat="0" applyAlignment="0" applyProtection="0"/>
    <xf numFmtId="0" fontId="2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3" borderId="1" applyNumberFormat="0" applyAlignment="0" applyProtection="0"/>
    <xf numFmtId="0" fontId="22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14" borderId="10" xfId="0" applyNumberFormat="1" applyFont="1" applyFill="1" applyBorder="1" applyAlignment="1" applyProtection="1">
      <alignment horizontal="center" vertical="center"/>
      <protection/>
    </xf>
    <xf numFmtId="0" fontId="4" fillId="14" borderId="11" xfId="0" applyNumberFormat="1" applyFont="1" applyFill="1" applyBorder="1" applyAlignment="1" applyProtection="1">
      <alignment horizontal="left" vertical="center" indent="15"/>
      <protection/>
    </xf>
    <xf numFmtId="0" fontId="4" fillId="14" borderId="11" xfId="0" applyNumberFormat="1" applyFont="1" applyFill="1" applyBorder="1" applyAlignment="1" applyProtection="1">
      <alignment horizontal="left" vertical="center"/>
      <protection/>
    </xf>
    <xf numFmtId="0" fontId="4" fillId="14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164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65" fontId="5" fillId="0" borderId="14" xfId="0" applyNumberFormat="1" applyFont="1" applyFill="1" applyBorder="1" applyAlignment="1" applyProtection="1">
      <alignment horizontal="right" vertical="center"/>
      <protection/>
    </xf>
    <xf numFmtId="165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7" borderId="0" xfId="0" applyNumberFormat="1" applyFont="1" applyFill="1" applyBorder="1" applyAlignment="1" applyProtection="1">
      <alignment vertical="top"/>
      <protection/>
    </xf>
    <xf numFmtId="0" fontId="4" fillId="14" borderId="14" xfId="0" applyNumberFormat="1" applyFont="1" applyFill="1" applyBorder="1" applyAlignment="1" applyProtection="1">
      <alignment horizontal="center" vertical="center"/>
      <protection/>
    </xf>
    <xf numFmtId="0" fontId="4" fillId="14" borderId="14" xfId="0" applyNumberFormat="1" applyFont="1" applyFill="1" applyBorder="1" applyAlignment="1" applyProtection="1">
      <alignment horizontal="left" vertical="center" indent="15"/>
      <protection/>
    </xf>
    <xf numFmtId="0" fontId="4" fillId="14" borderId="14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Alignment="1">
      <alignment/>
    </xf>
    <xf numFmtId="0" fontId="4" fillId="14" borderId="15" xfId="0" applyNumberFormat="1" applyFont="1" applyFill="1" applyBorder="1" applyAlignment="1" applyProtection="1">
      <alignment horizontal="center" vertical="center"/>
      <protection/>
    </xf>
    <xf numFmtId="0" fontId="4" fillId="14" borderId="16" xfId="0" applyNumberFormat="1" applyFont="1" applyFill="1" applyBorder="1" applyAlignment="1" applyProtection="1">
      <alignment horizontal="left" vertical="center" indent="15"/>
      <protection/>
    </xf>
    <xf numFmtId="0" fontId="4" fillId="14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vertical="center" wrapText="1"/>
    </xf>
    <xf numFmtId="2" fontId="9" fillId="0" borderId="14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2" fontId="9" fillId="0" borderId="14" xfId="0" applyNumberFormat="1" applyFont="1" applyFill="1" applyBorder="1" applyAlignment="1">
      <alignment vertical="justify" wrapText="1"/>
    </xf>
    <xf numFmtId="0" fontId="9" fillId="0" borderId="14" xfId="0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 vertical="center" wrapText="1"/>
    </xf>
    <xf numFmtId="2" fontId="9" fillId="0" borderId="18" xfId="0" applyNumberFormat="1" applyFont="1" applyFill="1" applyBorder="1" applyAlignment="1">
      <alignment vertical="justify" wrapText="1"/>
    </xf>
    <xf numFmtId="0" fontId="9" fillId="0" borderId="18" xfId="0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wrapText="1"/>
    </xf>
    <xf numFmtId="0" fontId="0" fillId="0" borderId="0" xfId="0" applyNumberFormat="1" applyFill="1" applyBorder="1" applyAlignment="1" applyProtection="1">
      <alignment vertical="top"/>
      <protection/>
    </xf>
    <xf numFmtId="0" fontId="6" fillId="8" borderId="19" xfId="0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9" fillId="8" borderId="20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/>
    </xf>
    <xf numFmtId="167" fontId="7" fillId="8" borderId="21" xfId="0" applyNumberFormat="1" applyFont="1" applyFill="1" applyBorder="1" applyAlignment="1">
      <alignment/>
    </xf>
    <xf numFmtId="168" fontId="7" fillId="8" borderId="21" xfId="0" applyNumberFormat="1" applyFont="1" applyFill="1" applyBorder="1" applyAlignment="1">
      <alignment/>
    </xf>
    <xf numFmtId="168" fontId="7" fillId="8" borderId="22" xfId="0" applyNumberFormat="1" applyFont="1" applyFill="1" applyBorder="1" applyAlignment="1">
      <alignment/>
    </xf>
    <xf numFmtId="167" fontId="9" fillId="0" borderId="23" xfId="0" applyNumberFormat="1" applyFont="1" applyFill="1" applyBorder="1" applyAlignment="1">
      <alignment/>
    </xf>
    <xf numFmtId="167" fontId="9" fillId="0" borderId="23" xfId="0" applyNumberFormat="1" applyFont="1" applyFill="1" applyBorder="1" applyAlignment="1">
      <alignment wrapText="1"/>
    </xf>
    <xf numFmtId="167" fontId="9" fillId="0" borderId="24" xfId="0" applyNumberFormat="1" applyFont="1" applyFill="1" applyBorder="1" applyAlignment="1">
      <alignment wrapText="1"/>
    </xf>
    <xf numFmtId="0" fontId="5" fillId="4" borderId="14" xfId="0" applyFont="1" applyFill="1" applyBorder="1" applyAlignment="1">
      <alignment horizontal="left" vertical="center" wrapText="1"/>
    </xf>
    <xf numFmtId="164" fontId="5" fillId="4" borderId="14" xfId="0" applyNumberFormat="1" applyFont="1" applyFill="1" applyBorder="1" applyAlignment="1" applyProtection="1">
      <alignment horizontal="right" vertical="center"/>
      <protection/>
    </xf>
    <xf numFmtId="165" fontId="5" fillId="4" borderId="14" xfId="0" applyNumberFormat="1" applyFont="1" applyFill="1" applyBorder="1" applyAlignment="1" applyProtection="1">
      <alignment horizontal="right" vertical="center"/>
      <protection/>
    </xf>
    <xf numFmtId="0" fontId="5" fillId="4" borderId="14" xfId="0" applyNumberFormat="1" applyFont="1" applyFill="1" applyBorder="1" applyAlignment="1" applyProtection="1">
      <alignment horizontal="left" vertical="center" wrapText="1"/>
      <protection/>
    </xf>
    <xf numFmtId="0" fontId="5" fillId="4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Font="1" applyFill="1" applyBorder="1" applyAlignment="1">
      <alignment vertical="center"/>
    </xf>
    <xf numFmtId="2" fontId="9" fillId="0" borderId="14" xfId="0" applyNumberFormat="1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vertical="top"/>
      <protection/>
    </xf>
    <xf numFmtId="0" fontId="5" fillId="0" borderId="14" xfId="0" applyFont="1" applyFill="1" applyBorder="1" applyAlignment="1">
      <alignment horizontal="left" vertical="center" wrapText="1"/>
    </xf>
    <xf numFmtId="166" fontId="5" fillId="0" borderId="14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/>
    </xf>
    <xf numFmtId="167" fontId="9" fillId="0" borderId="23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167" fontId="9" fillId="0" borderId="23" xfId="0" applyNumberFormat="1" applyFont="1" applyFill="1" applyBorder="1" applyAlignment="1">
      <alignment vertical="center" wrapText="1"/>
    </xf>
    <xf numFmtId="2" fontId="9" fillId="0" borderId="23" xfId="0" applyNumberFormat="1" applyFont="1" applyFill="1" applyBorder="1" applyAlignment="1">
      <alignment vertical="center"/>
    </xf>
    <xf numFmtId="0" fontId="0" fillId="4" borderId="0" xfId="0" applyNumberFormat="1" applyFont="1" applyFill="1" applyBorder="1" applyAlignment="1" applyProtection="1">
      <alignment vertical="top"/>
      <protection/>
    </xf>
    <xf numFmtId="165" fontId="5" fillId="0" borderId="23" xfId="0" applyNumberFormat="1" applyFont="1" applyFill="1" applyBorder="1" applyAlignment="1" applyProtection="1">
      <alignment horizontal="center" vertical="center"/>
      <protection/>
    </xf>
    <xf numFmtId="165" fontId="5" fillId="0" borderId="24" xfId="0" applyNumberFormat="1" applyFont="1" applyFill="1" applyBorder="1" applyAlignment="1" applyProtection="1">
      <alignment horizontal="center" vertical="center"/>
      <protection/>
    </xf>
    <xf numFmtId="165" fontId="4" fillId="18" borderId="12" xfId="0" applyNumberFormat="1" applyFont="1" applyFill="1" applyBorder="1" applyAlignment="1" applyProtection="1">
      <alignment horizontal="center" vertical="center"/>
      <protection/>
    </xf>
    <xf numFmtId="165" fontId="4" fillId="19" borderId="23" xfId="0" applyNumberFormat="1" applyFont="1" applyFill="1" applyBorder="1" applyAlignment="1" applyProtection="1">
      <alignment horizontal="center" vertical="center"/>
      <protection/>
    </xf>
    <xf numFmtId="165" fontId="4" fillId="18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0" borderId="25" xfId="0" applyNumberFormat="1" applyFont="1" applyFill="1" applyBorder="1" applyAlignment="1" applyProtection="1">
      <alignment horizontal="center" vertical="top"/>
      <protection/>
    </xf>
    <xf numFmtId="0" fontId="4" fillId="20" borderId="26" xfId="0" applyNumberFormat="1" applyFont="1" applyFill="1" applyBorder="1" applyAlignment="1" applyProtection="1">
      <alignment horizontal="center" vertical="top"/>
      <protection/>
    </xf>
    <xf numFmtId="0" fontId="4" fillId="20" borderId="27" xfId="0" applyNumberFormat="1" applyFont="1" applyFill="1" applyBorder="1" applyAlignment="1" applyProtection="1">
      <alignment horizontal="center" vertical="top"/>
      <protection/>
    </xf>
    <xf numFmtId="2" fontId="7" fillId="8" borderId="28" xfId="0" applyNumberFormat="1" applyFont="1" applyFill="1" applyBorder="1" applyAlignment="1">
      <alignment horizontal="right"/>
    </xf>
    <xf numFmtId="2" fontId="7" fillId="8" borderId="29" xfId="0" applyNumberFormat="1" applyFont="1" applyFill="1" applyBorder="1" applyAlignment="1">
      <alignment horizontal="right"/>
    </xf>
    <xf numFmtId="2" fontId="7" fillId="8" borderId="30" xfId="0" applyNumberFormat="1" applyFont="1" applyFill="1" applyBorder="1" applyAlignment="1">
      <alignment horizontal="right"/>
    </xf>
    <xf numFmtId="2" fontId="7" fillId="8" borderId="31" xfId="0" applyNumberFormat="1" applyFont="1" applyFill="1" applyBorder="1" applyAlignment="1">
      <alignment horizontal="right"/>
    </xf>
    <xf numFmtId="2" fontId="7" fillId="8" borderId="32" xfId="0" applyNumberFormat="1" applyFont="1" applyFill="1" applyBorder="1" applyAlignment="1">
      <alignment horizontal="right"/>
    </xf>
    <xf numFmtId="2" fontId="7" fillId="8" borderId="33" xfId="0" applyNumberFormat="1" applyFont="1" applyFill="1" applyBorder="1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20" borderId="14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18" borderId="34" xfId="0" applyNumberFormat="1" applyFont="1" applyFill="1" applyBorder="1" applyAlignment="1" applyProtection="1">
      <alignment horizontal="right" vertical="center" wrapText="1"/>
      <protection/>
    </xf>
    <xf numFmtId="0" fontId="4" fillId="18" borderId="35" xfId="0" applyNumberFormat="1" applyFont="1" applyFill="1" applyBorder="1" applyAlignment="1" applyProtection="1">
      <alignment horizontal="right" vertical="center" wrapText="1"/>
      <protection/>
    </xf>
    <xf numFmtId="0" fontId="4" fillId="18" borderId="36" xfId="0" applyNumberFormat="1" applyFont="1" applyFill="1" applyBorder="1" applyAlignment="1" applyProtection="1">
      <alignment horizontal="right" vertical="center" wrapText="1"/>
      <protection/>
    </xf>
    <xf numFmtId="0" fontId="4" fillId="18" borderId="37" xfId="0" applyNumberFormat="1" applyFont="1" applyFill="1" applyBorder="1" applyAlignment="1" applyProtection="1">
      <alignment horizontal="right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19" borderId="39" xfId="0" applyNumberFormat="1" applyFont="1" applyFill="1" applyBorder="1" applyAlignment="1" applyProtection="1">
      <alignment horizontal="right" vertical="center" wrapText="1"/>
      <protection/>
    </xf>
    <xf numFmtId="0" fontId="4" fillId="19" borderId="4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150" zoomScaleNormal="150" zoomScaleSheetLayoutView="70" zoomScalePageLayoutView="150" workbookViewId="0" topLeftCell="A64">
      <selection activeCell="J10" sqref="J10"/>
    </sheetView>
  </sheetViews>
  <sheetFormatPr defaultColWidth="8.8515625" defaultRowHeight="12.75"/>
  <cols>
    <col min="1" max="1" width="8.7109375" style="1" customWidth="1"/>
    <col min="2" max="2" width="93.421875" style="1" customWidth="1"/>
    <col min="3" max="3" width="14.140625" style="1" customWidth="1"/>
    <col min="4" max="4" width="13.7109375" style="1" customWidth="1"/>
    <col min="5" max="5" width="13.8515625" style="1" customWidth="1"/>
    <col min="6" max="6" width="15.140625" style="1" customWidth="1"/>
    <col min="7" max="7" width="14.00390625" style="1" customWidth="1"/>
    <col min="8" max="8" width="0.85546875" style="1" hidden="1" customWidth="1"/>
    <col min="9" max="9" width="9.8515625" style="1" customWidth="1"/>
    <col min="10" max="16384" width="8.8515625" style="1" customWidth="1"/>
  </cols>
  <sheetData>
    <row r="1" spans="1:6" ht="18">
      <c r="A1" s="84" t="s">
        <v>0</v>
      </c>
      <c r="B1" s="84"/>
      <c r="C1" s="84"/>
      <c r="D1" s="84"/>
      <c r="E1" s="84"/>
      <c r="F1" s="84"/>
    </row>
    <row r="2" spans="1:6" ht="18.75">
      <c r="A2" s="85" t="s">
        <v>1</v>
      </c>
      <c r="B2" s="85"/>
      <c r="C2" s="85"/>
      <c r="D2" s="85"/>
      <c r="E2" s="85"/>
      <c r="F2" s="85"/>
    </row>
    <row r="3" ht="13.5" thickBot="1"/>
    <row r="4" spans="1:6" ht="15.75" thickBot="1">
      <c r="A4" s="86" t="s">
        <v>2</v>
      </c>
      <c r="B4" s="87"/>
      <c r="C4" s="87"/>
      <c r="D4" s="87"/>
      <c r="E4" s="87"/>
      <c r="F4" s="88"/>
    </row>
    <row r="5" spans="1:6" ht="1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4.25">
      <c r="A6" s="43">
        <v>1</v>
      </c>
      <c r="B6" s="44" t="s">
        <v>127</v>
      </c>
      <c r="C6" s="45" t="s">
        <v>13</v>
      </c>
      <c r="D6" s="45">
        <v>20</v>
      </c>
      <c r="E6" s="10"/>
      <c r="F6" s="13">
        <f aca="true" t="shared" si="0" ref="F6:F11">D6*E6</f>
        <v>0</v>
      </c>
    </row>
    <row r="7" spans="1:6" ht="14.25">
      <c r="A7" s="43">
        <f>A6+1</f>
        <v>2</v>
      </c>
      <c r="B7" s="12" t="s">
        <v>65</v>
      </c>
      <c r="C7" s="8" t="s">
        <v>13</v>
      </c>
      <c r="D7" s="8">
        <v>36</v>
      </c>
      <c r="E7" s="10"/>
      <c r="F7" s="13">
        <f t="shared" si="0"/>
        <v>0</v>
      </c>
    </row>
    <row r="8" spans="1:6" ht="14.25">
      <c r="A8" s="43">
        <f aca="true" t="shared" si="1" ref="A8:A33">A7+1</f>
        <v>3</v>
      </c>
      <c r="B8" s="7" t="s">
        <v>9</v>
      </c>
      <c r="C8" s="8" t="s">
        <v>10</v>
      </c>
      <c r="D8" s="9">
        <v>8579</v>
      </c>
      <c r="E8" s="10"/>
      <c r="F8" s="13">
        <f t="shared" si="0"/>
        <v>0</v>
      </c>
    </row>
    <row r="9" spans="1:6" ht="14.25">
      <c r="A9" s="43">
        <f t="shared" si="1"/>
        <v>4</v>
      </c>
      <c r="B9" s="11" t="s">
        <v>11</v>
      </c>
      <c r="C9" s="8" t="s">
        <v>10</v>
      </c>
      <c r="D9" s="9">
        <v>8579</v>
      </c>
      <c r="E9" s="10"/>
      <c r="F9" s="13">
        <f t="shared" si="0"/>
        <v>0</v>
      </c>
    </row>
    <row r="10" spans="1:6" ht="14.25">
      <c r="A10" s="43">
        <f t="shared" si="1"/>
        <v>5</v>
      </c>
      <c r="B10" s="11" t="s">
        <v>12</v>
      </c>
      <c r="C10" s="8" t="s">
        <v>13</v>
      </c>
      <c r="D10" s="8">
        <v>50</v>
      </c>
      <c r="E10" s="10"/>
      <c r="F10" s="13">
        <f t="shared" si="0"/>
        <v>0</v>
      </c>
    </row>
    <row r="11" spans="1:6" ht="14.25">
      <c r="A11" s="43">
        <f t="shared" si="1"/>
        <v>6</v>
      </c>
      <c r="B11" s="11" t="s">
        <v>14</v>
      </c>
      <c r="C11" s="8" t="s">
        <v>13</v>
      </c>
      <c r="D11" s="8">
        <v>20</v>
      </c>
      <c r="E11" s="10"/>
      <c r="F11" s="13">
        <f t="shared" si="0"/>
        <v>0</v>
      </c>
    </row>
    <row r="12" spans="1:6" ht="14.25">
      <c r="A12" s="43">
        <f t="shared" si="1"/>
        <v>7</v>
      </c>
      <c r="B12" s="11" t="s">
        <v>25</v>
      </c>
      <c r="C12" s="8" t="s">
        <v>13</v>
      </c>
      <c r="D12" s="8">
        <v>3</v>
      </c>
      <c r="E12" s="10"/>
      <c r="F12" s="13">
        <f aca="true" t="shared" si="2" ref="F12:F18">D12*E12</f>
        <v>0</v>
      </c>
    </row>
    <row r="13" spans="1:6" ht="14.25">
      <c r="A13" s="43">
        <f t="shared" si="1"/>
        <v>8</v>
      </c>
      <c r="B13" s="7" t="s">
        <v>15</v>
      </c>
      <c r="C13" s="8" t="s">
        <v>13</v>
      </c>
      <c r="D13" s="8">
        <v>50</v>
      </c>
      <c r="E13" s="10"/>
      <c r="F13" s="13">
        <f t="shared" si="2"/>
        <v>0</v>
      </c>
    </row>
    <row r="14" spans="1:6" ht="14.25">
      <c r="A14" s="43">
        <f t="shared" si="1"/>
        <v>9</v>
      </c>
      <c r="B14" s="11" t="s">
        <v>16</v>
      </c>
      <c r="C14" s="8" t="s">
        <v>13</v>
      </c>
      <c r="D14" s="8">
        <v>20</v>
      </c>
      <c r="E14" s="10"/>
      <c r="F14" s="13">
        <f t="shared" si="2"/>
        <v>0</v>
      </c>
    </row>
    <row r="15" spans="1:6" ht="14.25">
      <c r="A15" s="43">
        <f t="shared" si="1"/>
        <v>10</v>
      </c>
      <c r="B15" s="11" t="s">
        <v>26</v>
      </c>
      <c r="C15" s="8" t="s">
        <v>13</v>
      </c>
      <c r="D15" s="8">
        <v>3</v>
      </c>
      <c r="E15" s="10"/>
      <c r="F15" s="13">
        <f t="shared" si="2"/>
        <v>0</v>
      </c>
    </row>
    <row r="16" spans="1:6" ht="14.25">
      <c r="A16" s="43">
        <f t="shared" si="1"/>
        <v>11</v>
      </c>
      <c r="B16" s="11" t="s">
        <v>17</v>
      </c>
      <c r="C16" s="8" t="s">
        <v>18</v>
      </c>
      <c r="D16" s="8">
        <v>250</v>
      </c>
      <c r="E16" s="10"/>
      <c r="F16" s="13">
        <f t="shared" si="2"/>
        <v>0</v>
      </c>
    </row>
    <row r="17" spans="1:6" ht="14.25">
      <c r="A17" s="43">
        <f t="shared" si="1"/>
        <v>12</v>
      </c>
      <c r="B17" s="11" t="s">
        <v>67</v>
      </c>
      <c r="C17" s="8" t="s">
        <v>18</v>
      </c>
      <c r="D17" s="64">
        <v>223</v>
      </c>
      <c r="E17" s="10"/>
      <c r="F17" s="13">
        <f>D17*E17</f>
        <v>0</v>
      </c>
    </row>
    <row r="18" spans="1:6" ht="14.25">
      <c r="A18" s="43">
        <f t="shared" si="1"/>
        <v>13</v>
      </c>
      <c r="B18" s="54" t="s">
        <v>143</v>
      </c>
      <c r="C18" s="9" t="s">
        <v>18</v>
      </c>
      <c r="D18" s="9">
        <v>1216</v>
      </c>
      <c r="E18" s="55"/>
      <c r="F18" s="56">
        <f t="shared" si="2"/>
        <v>0</v>
      </c>
    </row>
    <row r="19" spans="1:6" ht="14.25">
      <c r="A19" s="43">
        <f t="shared" si="1"/>
        <v>14</v>
      </c>
      <c r="B19" s="54" t="s">
        <v>52</v>
      </c>
      <c r="C19" s="9" t="s">
        <v>18</v>
      </c>
      <c r="D19" s="9">
        <v>1216</v>
      </c>
      <c r="E19" s="55"/>
      <c r="F19" s="56">
        <f>D19*E19</f>
        <v>0</v>
      </c>
    </row>
    <row r="20" spans="1:6" ht="14.25">
      <c r="A20" s="43">
        <f t="shared" si="1"/>
        <v>15</v>
      </c>
      <c r="B20" s="54" t="s">
        <v>19</v>
      </c>
      <c r="C20" s="9" t="s">
        <v>20</v>
      </c>
      <c r="D20" s="9">
        <v>3663</v>
      </c>
      <c r="E20" s="55"/>
      <c r="F20" s="56">
        <f>D20*E20</f>
        <v>0</v>
      </c>
    </row>
    <row r="21" spans="1:6" ht="14.25">
      <c r="A21" s="43">
        <f t="shared" si="1"/>
        <v>16</v>
      </c>
      <c r="B21" s="54" t="s">
        <v>131</v>
      </c>
      <c r="C21" s="9" t="s">
        <v>20</v>
      </c>
      <c r="D21" s="9">
        <v>85</v>
      </c>
      <c r="E21" s="55"/>
      <c r="F21" s="56">
        <f aca="true" t="shared" si="3" ref="F21:F35">D21*E21</f>
        <v>0</v>
      </c>
    </row>
    <row r="22" spans="1:6" ht="14.25">
      <c r="A22" s="43">
        <f t="shared" si="1"/>
        <v>17</v>
      </c>
      <c r="B22" s="54" t="s">
        <v>28</v>
      </c>
      <c r="C22" s="9" t="s">
        <v>18</v>
      </c>
      <c r="D22" s="9">
        <v>94.6</v>
      </c>
      <c r="E22" s="55"/>
      <c r="F22" s="56">
        <f t="shared" si="3"/>
        <v>0</v>
      </c>
    </row>
    <row r="23" spans="1:6" ht="14.25">
      <c r="A23" s="43">
        <f t="shared" si="1"/>
        <v>18</v>
      </c>
      <c r="B23" s="54" t="s">
        <v>29</v>
      </c>
      <c r="C23" s="9" t="s">
        <v>18</v>
      </c>
      <c r="D23" s="9">
        <v>72</v>
      </c>
      <c r="E23" s="55"/>
      <c r="F23" s="56">
        <f t="shared" si="3"/>
        <v>0</v>
      </c>
    </row>
    <row r="24" spans="1:6" ht="14.25">
      <c r="A24" s="43">
        <f t="shared" si="1"/>
        <v>19</v>
      </c>
      <c r="B24" s="54" t="s">
        <v>31</v>
      </c>
      <c r="C24" s="9" t="s">
        <v>13</v>
      </c>
      <c r="D24" s="9">
        <v>30</v>
      </c>
      <c r="E24" s="55"/>
      <c r="F24" s="56">
        <f t="shared" si="3"/>
        <v>0</v>
      </c>
    </row>
    <row r="25" spans="1:6" ht="14.25">
      <c r="A25" s="43">
        <f t="shared" si="1"/>
        <v>20</v>
      </c>
      <c r="B25" s="54" t="s">
        <v>30</v>
      </c>
      <c r="C25" s="9" t="s">
        <v>13</v>
      </c>
      <c r="D25" s="9">
        <v>30</v>
      </c>
      <c r="E25" s="55"/>
      <c r="F25" s="56">
        <f t="shared" si="3"/>
        <v>0</v>
      </c>
    </row>
    <row r="26" spans="1:6" ht="14.25">
      <c r="A26" s="43">
        <f t="shared" si="1"/>
        <v>21</v>
      </c>
      <c r="B26" s="54" t="s">
        <v>132</v>
      </c>
      <c r="C26" s="9" t="s">
        <v>20</v>
      </c>
      <c r="D26" s="9">
        <v>125</v>
      </c>
      <c r="E26" s="55"/>
      <c r="F26" s="56">
        <f t="shared" si="3"/>
        <v>0</v>
      </c>
    </row>
    <row r="27" spans="1:6" ht="14.25">
      <c r="A27" s="43">
        <f t="shared" si="1"/>
        <v>22</v>
      </c>
      <c r="B27" s="54" t="s">
        <v>33</v>
      </c>
      <c r="C27" s="9" t="s">
        <v>18</v>
      </c>
      <c r="D27" s="9">
        <v>265</v>
      </c>
      <c r="E27" s="55"/>
      <c r="F27" s="56">
        <f t="shared" si="3"/>
        <v>0</v>
      </c>
    </row>
    <row r="28" spans="1:6" ht="14.25">
      <c r="A28" s="43">
        <f t="shared" si="1"/>
        <v>23</v>
      </c>
      <c r="B28" s="54" t="s">
        <v>34</v>
      </c>
      <c r="C28" s="9" t="s">
        <v>13</v>
      </c>
      <c r="D28" s="9">
        <v>158</v>
      </c>
      <c r="E28" s="55"/>
      <c r="F28" s="56">
        <f t="shared" si="3"/>
        <v>0</v>
      </c>
    </row>
    <row r="29" spans="1:6" ht="14.25">
      <c r="A29" s="43">
        <f t="shared" si="1"/>
        <v>24</v>
      </c>
      <c r="B29" s="54" t="s">
        <v>32</v>
      </c>
      <c r="C29" s="9" t="s">
        <v>13</v>
      </c>
      <c r="D29" s="9">
        <v>158</v>
      </c>
      <c r="E29" s="55"/>
      <c r="F29" s="56">
        <f t="shared" si="3"/>
        <v>0</v>
      </c>
    </row>
    <row r="30" spans="1:6" ht="14.25">
      <c r="A30" s="43">
        <f t="shared" si="1"/>
        <v>25</v>
      </c>
      <c r="B30" s="54" t="s">
        <v>135</v>
      </c>
      <c r="C30" s="9" t="s">
        <v>18</v>
      </c>
      <c r="D30" s="9">
        <f>ROUNDUP((D22+D23+D27+D17)*2,0)</f>
        <v>1310</v>
      </c>
      <c r="E30" s="10"/>
      <c r="F30" s="56">
        <f t="shared" si="3"/>
        <v>0</v>
      </c>
    </row>
    <row r="31" spans="1:6" ht="14.25">
      <c r="A31" s="43">
        <f t="shared" si="1"/>
        <v>26</v>
      </c>
      <c r="B31" s="54" t="s">
        <v>134</v>
      </c>
      <c r="C31" s="9" t="s">
        <v>18</v>
      </c>
      <c r="D31" s="9">
        <v>550</v>
      </c>
      <c r="E31" s="10"/>
      <c r="F31" s="56">
        <f t="shared" si="3"/>
        <v>0</v>
      </c>
    </row>
    <row r="32" spans="1:6" s="78" customFormat="1" ht="14.25">
      <c r="A32" s="43">
        <f t="shared" si="1"/>
        <v>27</v>
      </c>
      <c r="B32" s="54" t="s">
        <v>133</v>
      </c>
      <c r="C32" s="9" t="s">
        <v>84</v>
      </c>
      <c r="D32" s="9">
        <v>67</v>
      </c>
      <c r="E32" s="55"/>
      <c r="F32" s="56">
        <f t="shared" si="3"/>
        <v>0</v>
      </c>
    </row>
    <row r="33" spans="1:6" ht="14.25">
      <c r="A33" s="43">
        <f t="shared" si="1"/>
        <v>28</v>
      </c>
      <c r="B33" s="54" t="s">
        <v>27</v>
      </c>
      <c r="C33" s="9" t="s">
        <v>18</v>
      </c>
      <c r="D33" s="9">
        <v>1975</v>
      </c>
      <c r="E33" s="55"/>
      <c r="F33" s="56">
        <f t="shared" si="3"/>
        <v>0</v>
      </c>
    </row>
    <row r="34" spans="1:6" ht="14.25">
      <c r="A34" s="43">
        <f>A33+1</f>
        <v>29</v>
      </c>
      <c r="B34" s="54" t="s">
        <v>136</v>
      </c>
      <c r="C34" s="9" t="s">
        <v>18</v>
      </c>
      <c r="D34" s="9">
        <f>D33*1.4</f>
        <v>2765</v>
      </c>
      <c r="E34" s="55"/>
      <c r="F34" s="56">
        <f t="shared" si="3"/>
        <v>0</v>
      </c>
    </row>
    <row r="35" spans="1:6" ht="14.25">
      <c r="A35" s="43">
        <f aca="true" t="shared" si="4" ref="A35:A65">A34+1</f>
        <v>30</v>
      </c>
      <c r="B35" s="54" t="s">
        <v>50</v>
      </c>
      <c r="C35" s="9" t="s">
        <v>13</v>
      </c>
      <c r="D35" s="9">
        <v>1</v>
      </c>
      <c r="E35" s="55"/>
      <c r="F35" s="56">
        <f t="shared" si="3"/>
        <v>0</v>
      </c>
    </row>
    <row r="36" spans="1:9" ht="14.25">
      <c r="A36" s="43">
        <f t="shared" si="4"/>
        <v>31</v>
      </c>
      <c r="B36" s="54" t="s">
        <v>130</v>
      </c>
      <c r="C36" s="9" t="s">
        <v>10</v>
      </c>
      <c r="D36" s="9">
        <v>16080</v>
      </c>
      <c r="E36" s="55"/>
      <c r="F36" s="56">
        <f aca="true" t="shared" si="5" ref="F36:F41">D36*E36</f>
        <v>0</v>
      </c>
      <c r="I36" s="14"/>
    </row>
    <row r="37" spans="1:6" s="16" customFormat="1" ht="14.25">
      <c r="A37" s="43">
        <f t="shared" si="4"/>
        <v>32</v>
      </c>
      <c r="B37" s="57" t="s">
        <v>21</v>
      </c>
      <c r="C37" s="9" t="s">
        <v>13</v>
      </c>
      <c r="D37" s="9">
        <v>1</v>
      </c>
      <c r="E37" s="55"/>
      <c r="F37" s="56">
        <f t="shared" si="5"/>
        <v>0</v>
      </c>
    </row>
    <row r="38" spans="1:6" s="16" customFormat="1" ht="14.25">
      <c r="A38" s="43">
        <f t="shared" si="4"/>
        <v>33</v>
      </c>
      <c r="B38" s="57" t="s">
        <v>144</v>
      </c>
      <c r="C38" s="9" t="s">
        <v>10</v>
      </c>
      <c r="D38" s="9">
        <v>6883</v>
      </c>
      <c r="E38" s="55"/>
      <c r="F38" s="56">
        <f t="shared" si="5"/>
        <v>0</v>
      </c>
    </row>
    <row r="39" spans="1:6" ht="14.25">
      <c r="A39" s="43">
        <f t="shared" si="4"/>
        <v>34</v>
      </c>
      <c r="B39" s="58" t="s">
        <v>36</v>
      </c>
      <c r="C39" s="9" t="s">
        <v>18</v>
      </c>
      <c r="D39" s="9">
        <v>776</v>
      </c>
      <c r="E39" s="55"/>
      <c r="F39" s="56">
        <f t="shared" si="5"/>
        <v>0</v>
      </c>
    </row>
    <row r="40" spans="1:6" ht="14.25">
      <c r="A40" s="43">
        <f t="shared" si="4"/>
        <v>35</v>
      </c>
      <c r="B40" s="58" t="s">
        <v>141</v>
      </c>
      <c r="C40" s="9" t="s">
        <v>18</v>
      </c>
      <c r="D40" s="9">
        <v>68</v>
      </c>
      <c r="E40" s="55"/>
      <c r="F40" s="56">
        <f t="shared" si="5"/>
        <v>0</v>
      </c>
    </row>
    <row r="41" spans="1:6" ht="14.25">
      <c r="A41" s="43">
        <f t="shared" si="4"/>
        <v>36</v>
      </c>
      <c r="B41" s="7" t="s">
        <v>37</v>
      </c>
      <c r="C41" s="8" t="s">
        <v>10</v>
      </c>
      <c r="D41" s="8">
        <v>1678</v>
      </c>
      <c r="E41" s="10"/>
      <c r="F41" s="13">
        <f t="shared" si="5"/>
        <v>0</v>
      </c>
    </row>
    <row r="42" spans="1:6" ht="14.25">
      <c r="A42" s="43">
        <f t="shared" si="4"/>
        <v>37</v>
      </c>
      <c r="B42" s="7" t="s">
        <v>40</v>
      </c>
      <c r="C42" s="8" t="s">
        <v>18</v>
      </c>
      <c r="D42" s="8">
        <v>110</v>
      </c>
      <c r="E42" s="10"/>
      <c r="F42" s="13">
        <f aca="true" t="shared" si="6" ref="F42:F65">D42*E42</f>
        <v>0</v>
      </c>
    </row>
    <row r="43" spans="1:6" ht="14.25">
      <c r="A43" s="43">
        <f t="shared" si="4"/>
        <v>38</v>
      </c>
      <c r="B43" s="7" t="s">
        <v>23</v>
      </c>
      <c r="C43" s="8" t="s">
        <v>13</v>
      </c>
      <c r="D43" s="8">
        <v>750</v>
      </c>
      <c r="E43" s="10"/>
      <c r="F43" s="13">
        <f t="shared" si="6"/>
        <v>0</v>
      </c>
    </row>
    <row r="44" spans="1:6" ht="14.25">
      <c r="A44" s="43">
        <f t="shared" si="4"/>
        <v>39</v>
      </c>
      <c r="B44" s="7" t="s">
        <v>39</v>
      </c>
      <c r="C44" s="8" t="s">
        <v>13</v>
      </c>
      <c r="D44" s="8">
        <v>2078</v>
      </c>
      <c r="E44" s="10"/>
      <c r="F44" s="13">
        <f t="shared" si="6"/>
        <v>0</v>
      </c>
    </row>
    <row r="45" spans="1:6" ht="14.25">
      <c r="A45" s="43">
        <f t="shared" si="4"/>
        <v>40</v>
      </c>
      <c r="B45" s="7" t="s">
        <v>38</v>
      </c>
      <c r="C45" s="8" t="s">
        <v>13</v>
      </c>
      <c r="D45" s="8">
        <v>391</v>
      </c>
      <c r="E45" s="10"/>
      <c r="F45" s="13">
        <f t="shared" si="6"/>
        <v>0</v>
      </c>
    </row>
    <row r="46" spans="1:6" ht="14.25">
      <c r="A46" s="43">
        <f t="shared" si="4"/>
        <v>41</v>
      </c>
      <c r="B46" s="7" t="s">
        <v>117</v>
      </c>
      <c r="C46" s="8" t="s">
        <v>20</v>
      </c>
      <c r="D46" s="8">
        <v>390.4</v>
      </c>
      <c r="E46" s="10"/>
      <c r="F46" s="13">
        <f t="shared" si="6"/>
        <v>0</v>
      </c>
    </row>
    <row r="47" spans="1:6" ht="14.25">
      <c r="A47" s="43">
        <f t="shared" si="4"/>
        <v>42</v>
      </c>
      <c r="B47" s="7" t="s">
        <v>41</v>
      </c>
      <c r="C47" s="8" t="s">
        <v>18</v>
      </c>
      <c r="D47" s="8">
        <v>72.22</v>
      </c>
      <c r="E47" s="10"/>
      <c r="F47" s="13">
        <f t="shared" si="6"/>
        <v>0</v>
      </c>
    </row>
    <row r="48" spans="1:6" ht="14.25">
      <c r="A48" s="43">
        <f t="shared" si="4"/>
        <v>43</v>
      </c>
      <c r="B48" s="7" t="s">
        <v>42</v>
      </c>
      <c r="C48" s="8" t="s">
        <v>20</v>
      </c>
      <c r="D48" s="8">
        <v>585.6</v>
      </c>
      <c r="E48" s="10"/>
      <c r="F48" s="13">
        <f t="shared" si="6"/>
        <v>0</v>
      </c>
    </row>
    <row r="49" spans="1:6" ht="14.25">
      <c r="A49" s="43">
        <f t="shared" si="4"/>
        <v>44</v>
      </c>
      <c r="B49" s="7" t="s">
        <v>43</v>
      </c>
      <c r="C49" s="8" t="s">
        <v>20</v>
      </c>
      <c r="D49" s="8">
        <v>468.5</v>
      </c>
      <c r="E49" s="10"/>
      <c r="F49" s="13">
        <f t="shared" si="6"/>
        <v>0</v>
      </c>
    </row>
    <row r="50" spans="1:6" ht="14.25">
      <c r="A50" s="43">
        <f t="shared" si="4"/>
        <v>45</v>
      </c>
      <c r="B50" s="7" t="s">
        <v>44</v>
      </c>
      <c r="C50" s="8" t="s">
        <v>13</v>
      </c>
      <c r="D50" s="8">
        <v>32</v>
      </c>
      <c r="E50" s="10"/>
      <c r="F50" s="13">
        <f t="shared" si="6"/>
        <v>0</v>
      </c>
    </row>
    <row r="51" spans="1:6" ht="14.25">
      <c r="A51" s="43">
        <f t="shared" si="4"/>
        <v>46</v>
      </c>
      <c r="B51" s="7" t="s">
        <v>45</v>
      </c>
      <c r="C51" s="8" t="s">
        <v>13</v>
      </c>
      <c r="D51" s="8">
        <v>32</v>
      </c>
      <c r="E51" s="10"/>
      <c r="F51" s="13">
        <f t="shared" si="6"/>
        <v>0</v>
      </c>
    </row>
    <row r="52" spans="1:6" ht="14.25">
      <c r="A52" s="43">
        <f t="shared" si="4"/>
        <v>47</v>
      </c>
      <c r="B52" s="7" t="s">
        <v>46</v>
      </c>
      <c r="C52" s="8" t="s">
        <v>13</v>
      </c>
      <c r="D52" s="8">
        <v>32</v>
      </c>
      <c r="E52" s="10"/>
      <c r="F52" s="13">
        <f t="shared" si="6"/>
        <v>0</v>
      </c>
    </row>
    <row r="53" spans="1:6" ht="14.25">
      <c r="A53" s="43">
        <f t="shared" si="4"/>
        <v>48</v>
      </c>
      <c r="B53" s="7" t="s">
        <v>47</v>
      </c>
      <c r="C53" s="8" t="s">
        <v>13</v>
      </c>
      <c r="D53" s="8">
        <v>3</v>
      </c>
      <c r="E53" s="10"/>
      <c r="F53" s="13">
        <f t="shared" si="6"/>
        <v>0</v>
      </c>
    </row>
    <row r="54" spans="1:6" ht="14.25">
      <c r="A54" s="43">
        <f t="shared" si="4"/>
        <v>49</v>
      </c>
      <c r="B54" s="7" t="s">
        <v>48</v>
      </c>
      <c r="C54" s="8" t="s">
        <v>18</v>
      </c>
      <c r="D54" s="8">
        <v>2.13</v>
      </c>
      <c r="E54" s="10"/>
      <c r="F54" s="13">
        <f t="shared" si="6"/>
        <v>0</v>
      </c>
    </row>
    <row r="55" spans="1:6" ht="14.25">
      <c r="A55" s="43">
        <f t="shared" si="4"/>
        <v>50</v>
      </c>
      <c r="B55" s="7" t="s">
        <v>137</v>
      </c>
      <c r="C55" s="8" t="s">
        <v>13</v>
      </c>
      <c r="D55" s="8">
        <v>68</v>
      </c>
      <c r="E55" s="10"/>
      <c r="F55" s="13">
        <f t="shared" si="6"/>
        <v>0</v>
      </c>
    </row>
    <row r="56" spans="1:6" ht="14.25">
      <c r="A56" s="43">
        <f t="shared" si="4"/>
        <v>51</v>
      </c>
      <c r="B56" s="7" t="s">
        <v>49</v>
      </c>
      <c r="C56" s="8" t="s">
        <v>10</v>
      </c>
      <c r="D56" s="8">
        <v>13.8</v>
      </c>
      <c r="E56" s="10"/>
      <c r="F56" s="13">
        <f t="shared" si="6"/>
        <v>0</v>
      </c>
    </row>
    <row r="57" spans="1:6" ht="14.25">
      <c r="A57" s="43">
        <f t="shared" si="4"/>
        <v>52</v>
      </c>
      <c r="B57" s="66" t="s">
        <v>83</v>
      </c>
      <c r="C57" s="69" t="s">
        <v>84</v>
      </c>
      <c r="D57" s="67">
        <v>83.3</v>
      </c>
      <c r="E57" s="70"/>
      <c r="F57" s="68">
        <f t="shared" si="6"/>
        <v>0</v>
      </c>
    </row>
    <row r="58" spans="1:6" ht="14.25">
      <c r="A58" s="43">
        <f t="shared" si="4"/>
        <v>53</v>
      </c>
      <c r="B58" s="66" t="s">
        <v>85</v>
      </c>
      <c r="C58" s="69" t="s">
        <v>84</v>
      </c>
      <c r="D58" s="67">
        <v>83.3</v>
      </c>
      <c r="E58" s="70"/>
      <c r="F58" s="68">
        <f t="shared" si="6"/>
        <v>0</v>
      </c>
    </row>
    <row r="59" spans="1:6" ht="14.25">
      <c r="A59" s="43">
        <f t="shared" si="4"/>
        <v>54</v>
      </c>
      <c r="B59" s="66" t="s">
        <v>86</v>
      </c>
      <c r="C59" s="69" t="s">
        <v>84</v>
      </c>
      <c r="D59" s="67">
        <v>166.37</v>
      </c>
      <c r="E59" s="70"/>
      <c r="F59" s="68">
        <f t="shared" si="6"/>
        <v>0</v>
      </c>
    </row>
    <row r="60" spans="1:6" ht="14.25">
      <c r="A60" s="43">
        <f t="shared" si="4"/>
        <v>55</v>
      </c>
      <c r="B60" s="7" t="s">
        <v>51</v>
      </c>
      <c r="C60" s="8" t="s">
        <v>18</v>
      </c>
      <c r="D60" s="8">
        <v>14.5</v>
      </c>
      <c r="E60" s="10"/>
      <c r="F60" s="13">
        <f t="shared" si="6"/>
        <v>0</v>
      </c>
    </row>
    <row r="61" spans="1:6" s="16" customFormat="1" ht="14.25">
      <c r="A61" s="43">
        <f t="shared" si="4"/>
        <v>56</v>
      </c>
      <c r="B61" s="57" t="s">
        <v>35</v>
      </c>
      <c r="C61" s="9" t="s">
        <v>22</v>
      </c>
      <c r="D61" s="9">
        <v>17760</v>
      </c>
      <c r="E61" s="55"/>
      <c r="F61" s="56">
        <f>D61*E61</f>
        <v>0</v>
      </c>
    </row>
    <row r="62" spans="1:6" ht="14.25">
      <c r="A62" s="43">
        <f t="shared" si="4"/>
        <v>57</v>
      </c>
      <c r="B62" s="57" t="s">
        <v>138</v>
      </c>
      <c r="C62" s="9" t="s">
        <v>18</v>
      </c>
      <c r="D62" s="9">
        <v>324.03</v>
      </c>
      <c r="E62" s="55"/>
      <c r="F62" s="56">
        <f>D62*E62</f>
        <v>0</v>
      </c>
    </row>
    <row r="63" spans="1:6" ht="14.25">
      <c r="A63" s="43">
        <f t="shared" si="4"/>
        <v>58</v>
      </c>
      <c r="B63" s="7" t="s">
        <v>145</v>
      </c>
      <c r="C63" s="8" t="s">
        <v>10</v>
      </c>
      <c r="D63" s="8">
        <v>590</v>
      </c>
      <c r="E63" s="55"/>
      <c r="F63" s="13">
        <f t="shared" si="6"/>
        <v>0</v>
      </c>
    </row>
    <row r="64" spans="1:6" ht="14.25">
      <c r="A64" s="43">
        <f t="shared" si="4"/>
        <v>59</v>
      </c>
      <c r="B64" s="11" t="s">
        <v>118</v>
      </c>
      <c r="C64" s="8" t="s">
        <v>18</v>
      </c>
      <c r="D64" s="8">
        <v>7.4</v>
      </c>
      <c r="E64" s="55"/>
      <c r="F64" s="13">
        <f t="shared" si="6"/>
        <v>0</v>
      </c>
    </row>
    <row r="65" spans="1:6" ht="28.5">
      <c r="A65" s="43">
        <f t="shared" si="4"/>
        <v>60</v>
      </c>
      <c r="B65" s="11" t="s">
        <v>120</v>
      </c>
      <c r="C65" s="8" t="s">
        <v>119</v>
      </c>
      <c r="D65" s="8">
        <v>370.5</v>
      </c>
      <c r="E65" s="55"/>
      <c r="F65" s="13">
        <f t="shared" si="6"/>
        <v>0</v>
      </c>
    </row>
    <row r="66" spans="1:6" ht="15.75">
      <c r="A66" s="42"/>
      <c r="B66" s="89" t="s">
        <v>124</v>
      </c>
      <c r="C66" s="90"/>
      <c r="D66" s="90"/>
      <c r="E66" s="91" t="s">
        <v>24</v>
      </c>
      <c r="F66" s="50">
        <f>SUM(F6:F65)</f>
        <v>0</v>
      </c>
    </row>
    <row r="67" spans="1:6" ht="15.75">
      <c r="A67" s="71"/>
      <c r="B67" s="72"/>
      <c r="C67" s="72"/>
      <c r="D67" s="72"/>
      <c r="E67" s="72"/>
      <c r="F67" s="73"/>
    </row>
    <row r="68" spans="1:6" ht="15.75">
      <c r="A68" s="71"/>
      <c r="B68" s="72"/>
      <c r="C68" s="72"/>
      <c r="D68" s="72"/>
      <c r="E68" s="72"/>
      <c r="F68" s="73"/>
    </row>
    <row r="69" spans="3:4" ht="12.75">
      <c r="C69" s="15"/>
      <c r="D69" s="15" t="s">
        <v>150</v>
      </c>
    </row>
    <row r="71" spans="2:3" ht="12.75">
      <c r="B71" s="15"/>
      <c r="C71" s="15"/>
    </row>
  </sheetData>
  <sheetProtection/>
  <mergeCells count="4">
    <mergeCell ref="A1:F1"/>
    <mergeCell ref="A2:F2"/>
    <mergeCell ref="A4:F4"/>
    <mergeCell ref="B66:E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/>
  <headerFooter alignWithMargins="0">
    <oddHeader>&amp;C&amp;"Arial,Bold"&amp;12СТРОЕЖ:&amp;"Arial,Regular" ИНЖЕНЕРНО-ГЕОЛОЖКО ПРОУЧВАНЕ И СЪСТАВЯНЕ НА РАБОТЕН ПРОЕКТ ЗА ИЗГРАЖДАНЕ НА ГЕОЗАЩИТНИ СЪОРЪЖЕНИЯ СРЕЩУ НАВОДНЕНИЯ В ГР. НИКОПОЛ</oddHeader>
    <oddFooter>&amp;C&amp;P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view="pageBreakPreview" zoomScale="150" zoomScaleNormal="150" zoomScaleSheetLayoutView="150" zoomScalePageLayoutView="150" workbookViewId="0" topLeftCell="B44">
      <selection activeCell="F56" sqref="F56"/>
    </sheetView>
  </sheetViews>
  <sheetFormatPr defaultColWidth="8.8515625" defaultRowHeight="12.75"/>
  <cols>
    <col min="1" max="1" width="7.421875" style="1" customWidth="1"/>
    <col min="2" max="2" width="80.421875" style="1" customWidth="1"/>
    <col min="3" max="3" width="10.421875" style="1" customWidth="1"/>
    <col min="4" max="4" width="11.8515625" style="1" customWidth="1"/>
    <col min="5" max="5" width="11.421875" style="1" customWidth="1"/>
    <col min="6" max="6" width="17.421875" style="1" customWidth="1"/>
    <col min="7" max="7" width="11.421875" style="1" customWidth="1"/>
    <col min="8" max="8" width="2.421875" style="1" hidden="1" customWidth="1"/>
    <col min="9" max="9" width="9.8515625" style="1" customWidth="1"/>
    <col min="10" max="16384" width="8.8515625" style="1" customWidth="1"/>
  </cols>
  <sheetData>
    <row r="1" spans="1:6" ht="18">
      <c r="A1" s="84" t="s">
        <v>129</v>
      </c>
      <c r="B1" s="84"/>
      <c r="C1" s="84"/>
      <c r="D1" s="84"/>
      <c r="E1" s="84"/>
      <c r="F1" s="84"/>
    </row>
    <row r="2" spans="1:6" ht="18.75">
      <c r="A2" s="85" t="s">
        <v>121</v>
      </c>
      <c r="B2" s="85"/>
      <c r="C2" s="85"/>
      <c r="D2" s="85"/>
      <c r="E2" s="85"/>
      <c r="F2" s="85"/>
    </row>
    <row r="3" ht="13.5" thickBot="1"/>
    <row r="4" spans="1:6" ht="15.75" thickBot="1">
      <c r="A4" s="86" t="s">
        <v>148</v>
      </c>
      <c r="B4" s="87"/>
      <c r="C4" s="87"/>
      <c r="D4" s="87"/>
      <c r="E4" s="87"/>
      <c r="F4" s="88"/>
    </row>
    <row r="5" spans="1:6" ht="1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.75">
      <c r="A6" s="95" t="s">
        <v>66</v>
      </c>
      <c r="B6" s="96"/>
      <c r="C6" s="96"/>
      <c r="D6" s="96"/>
      <c r="E6" s="96"/>
      <c r="F6" s="97"/>
    </row>
    <row r="7" spans="1:6" ht="18">
      <c r="A7" s="25">
        <v>1</v>
      </c>
      <c r="B7" s="26" t="s">
        <v>67</v>
      </c>
      <c r="C7" s="27" t="s">
        <v>68</v>
      </c>
      <c r="D7" s="59">
        <v>170</v>
      </c>
      <c r="E7" s="28"/>
      <c r="F7" s="51">
        <f>D7*E7</f>
        <v>0</v>
      </c>
    </row>
    <row r="8" spans="1:6" ht="18">
      <c r="A8" s="25">
        <v>2</v>
      </c>
      <c r="B8" s="26" t="s">
        <v>69</v>
      </c>
      <c r="C8" s="27" t="s">
        <v>68</v>
      </c>
      <c r="D8" s="59">
        <f>D7*1.4</f>
        <v>237.99999999999997</v>
      </c>
      <c r="E8" s="28"/>
      <c r="F8" s="51">
        <f aca="true" t="shared" si="0" ref="F8:F31">D8*E8</f>
        <v>0</v>
      </c>
    </row>
    <row r="9" spans="1:6" ht="18">
      <c r="A9" s="25">
        <v>3</v>
      </c>
      <c r="B9" s="26" t="s">
        <v>70</v>
      </c>
      <c r="C9" s="27" t="s">
        <v>68</v>
      </c>
      <c r="D9" s="59">
        <f>13*30*3</f>
        <v>1170</v>
      </c>
      <c r="E9" s="28"/>
      <c r="F9" s="51">
        <f t="shared" si="0"/>
        <v>0</v>
      </c>
    </row>
    <row r="10" spans="1:9" ht="32.25" customHeight="1">
      <c r="A10" s="25">
        <v>4</v>
      </c>
      <c r="B10" s="26" t="s">
        <v>71</v>
      </c>
      <c r="C10" s="27" t="s">
        <v>68</v>
      </c>
      <c r="D10" s="60">
        <v>7780</v>
      </c>
      <c r="E10" s="60"/>
      <c r="F10" s="74">
        <f>D10*E10</f>
        <v>0</v>
      </c>
      <c r="I10" s="65"/>
    </row>
    <row r="11" spans="1:6" ht="18">
      <c r="A11" s="25">
        <v>5</v>
      </c>
      <c r="B11" s="26" t="s">
        <v>142</v>
      </c>
      <c r="C11" s="27" t="s">
        <v>68</v>
      </c>
      <c r="D11" s="60">
        <v>153</v>
      </c>
      <c r="E11" s="28"/>
      <c r="F11" s="51">
        <f t="shared" si="0"/>
        <v>0</v>
      </c>
    </row>
    <row r="12" spans="1:6" ht="18">
      <c r="A12" s="25">
        <v>6</v>
      </c>
      <c r="B12" s="29" t="s">
        <v>72</v>
      </c>
      <c r="C12" s="27" t="s">
        <v>68</v>
      </c>
      <c r="D12" s="60">
        <v>255.46</v>
      </c>
      <c r="E12" s="28"/>
      <c r="F12" s="51">
        <f t="shared" si="0"/>
        <v>0</v>
      </c>
    </row>
    <row r="13" spans="1:6" ht="18">
      <c r="A13" s="25">
        <v>7</v>
      </c>
      <c r="B13" s="30" t="s">
        <v>73</v>
      </c>
      <c r="C13" s="27" t="s">
        <v>68</v>
      </c>
      <c r="D13" s="61">
        <v>100</v>
      </c>
      <c r="E13" s="28"/>
      <c r="F13" s="51">
        <f t="shared" si="0"/>
        <v>0</v>
      </c>
    </row>
    <row r="14" spans="1:6" ht="18">
      <c r="A14" s="25">
        <v>8</v>
      </c>
      <c r="B14" s="31" t="s">
        <v>74</v>
      </c>
      <c r="C14" s="27" t="s">
        <v>68</v>
      </c>
      <c r="D14" s="61">
        <f>(D11+D10)*1.4</f>
        <v>11106.199999999999</v>
      </c>
      <c r="E14" s="28"/>
      <c r="F14" s="51">
        <f t="shared" si="0"/>
        <v>0</v>
      </c>
    </row>
    <row r="15" spans="1:6" ht="18">
      <c r="A15" s="25">
        <v>9</v>
      </c>
      <c r="B15" s="31" t="s">
        <v>75</v>
      </c>
      <c r="C15" s="27" t="s">
        <v>68</v>
      </c>
      <c r="D15" s="61">
        <f>D12*1.4</f>
        <v>357.644</v>
      </c>
      <c r="E15" s="28"/>
      <c r="F15" s="51">
        <f t="shared" si="0"/>
        <v>0</v>
      </c>
    </row>
    <row r="16" spans="1:6" ht="15">
      <c r="A16" s="25">
        <v>10</v>
      </c>
      <c r="B16" s="31" t="s">
        <v>76</v>
      </c>
      <c r="C16" s="32" t="s">
        <v>77</v>
      </c>
      <c r="D16" s="61">
        <v>14550</v>
      </c>
      <c r="E16" s="28"/>
      <c r="F16" s="51">
        <f t="shared" si="0"/>
        <v>0</v>
      </c>
    </row>
    <row r="17" spans="1:6" ht="18">
      <c r="A17" s="25">
        <v>11</v>
      </c>
      <c r="B17" s="31" t="s">
        <v>78</v>
      </c>
      <c r="C17" s="33" t="s">
        <v>79</v>
      </c>
      <c r="D17" s="61">
        <v>7396</v>
      </c>
      <c r="E17" s="28"/>
      <c r="F17" s="51">
        <f t="shared" si="0"/>
        <v>0</v>
      </c>
    </row>
    <row r="18" spans="1:6" ht="18">
      <c r="A18" s="25">
        <v>12</v>
      </c>
      <c r="B18" s="31" t="s">
        <v>80</v>
      </c>
      <c r="C18" s="33" t="s">
        <v>79</v>
      </c>
      <c r="D18" s="61">
        <v>112</v>
      </c>
      <c r="E18" s="28"/>
      <c r="F18" s="51">
        <f t="shared" si="0"/>
        <v>0</v>
      </c>
    </row>
    <row r="19" spans="1:6" ht="31.5" customHeight="1">
      <c r="A19" s="25">
        <v>13</v>
      </c>
      <c r="B19" s="31" t="s">
        <v>81</v>
      </c>
      <c r="C19" s="33" t="s">
        <v>68</v>
      </c>
      <c r="D19" s="61">
        <v>1691</v>
      </c>
      <c r="E19" s="28"/>
      <c r="F19" s="51">
        <f t="shared" si="0"/>
        <v>0</v>
      </c>
    </row>
    <row r="20" spans="1:6" ht="18">
      <c r="A20" s="25">
        <v>14</v>
      </c>
      <c r="B20" s="31" t="s">
        <v>82</v>
      </c>
      <c r="C20" s="33" t="s">
        <v>68</v>
      </c>
      <c r="D20" s="61">
        <v>6370</v>
      </c>
      <c r="E20" s="28"/>
      <c r="F20" s="51">
        <f t="shared" si="0"/>
        <v>0</v>
      </c>
    </row>
    <row r="21" spans="1:6" ht="30">
      <c r="A21" s="25">
        <v>15</v>
      </c>
      <c r="B21" s="26" t="s">
        <v>83</v>
      </c>
      <c r="C21" s="27" t="s">
        <v>84</v>
      </c>
      <c r="D21" s="61">
        <f>935*1.2*4*24/1000</f>
        <v>107.712</v>
      </c>
      <c r="E21" s="60"/>
      <c r="F21" s="74">
        <f>D21*E21</f>
        <v>0</v>
      </c>
    </row>
    <row r="22" spans="1:6" ht="30">
      <c r="A22" s="25">
        <v>16</v>
      </c>
      <c r="B22" s="26" t="s">
        <v>85</v>
      </c>
      <c r="C22" s="27" t="s">
        <v>84</v>
      </c>
      <c r="D22" s="61">
        <f>935*1.2*4*24/1000</f>
        <v>107.712</v>
      </c>
      <c r="E22" s="60"/>
      <c r="F22" s="74">
        <f>D22*E22</f>
        <v>0</v>
      </c>
    </row>
    <row r="23" spans="1:6" ht="30">
      <c r="A23" s="25">
        <v>17</v>
      </c>
      <c r="B23" s="26" t="s">
        <v>86</v>
      </c>
      <c r="C23" s="27" t="s">
        <v>84</v>
      </c>
      <c r="D23" s="61">
        <f>935*1.2*8*24/1000</f>
        <v>215.424</v>
      </c>
      <c r="E23" s="28"/>
      <c r="F23" s="51">
        <f>D23*E23</f>
        <v>0</v>
      </c>
    </row>
    <row r="24" spans="1:6" ht="18">
      <c r="A24" s="25">
        <v>18</v>
      </c>
      <c r="B24" s="26" t="s">
        <v>87</v>
      </c>
      <c r="C24" s="32" t="s">
        <v>68</v>
      </c>
      <c r="D24" s="59">
        <f>935*1.2*0.4</f>
        <v>448.8</v>
      </c>
      <c r="E24" s="28"/>
      <c r="F24" s="51">
        <f>D24*E24</f>
        <v>0</v>
      </c>
    </row>
    <row r="25" spans="1:6" ht="30">
      <c r="A25" s="25">
        <v>19</v>
      </c>
      <c r="B25" s="26" t="s">
        <v>139</v>
      </c>
      <c r="C25" s="32" t="s">
        <v>68</v>
      </c>
      <c r="D25" s="59">
        <v>25</v>
      </c>
      <c r="E25" s="28"/>
      <c r="F25" s="51">
        <f>D25*E25</f>
        <v>0</v>
      </c>
    </row>
    <row r="26" spans="1:6" ht="15">
      <c r="A26" s="25">
        <v>20</v>
      </c>
      <c r="B26" s="34" t="s">
        <v>140</v>
      </c>
      <c r="C26" s="32" t="s">
        <v>88</v>
      </c>
      <c r="D26" s="35">
        <v>450</v>
      </c>
      <c r="E26" s="28"/>
      <c r="F26" s="51">
        <f t="shared" si="0"/>
        <v>0</v>
      </c>
    </row>
    <row r="27" spans="1:6" ht="18">
      <c r="A27" s="25">
        <v>21</v>
      </c>
      <c r="B27" s="34" t="s">
        <v>89</v>
      </c>
      <c r="C27" s="32" t="s">
        <v>68</v>
      </c>
      <c r="D27" s="36">
        <v>310</v>
      </c>
      <c r="E27" s="28"/>
      <c r="F27" s="51">
        <f t="shared" si="0"/>
        <v>0</v>
      </c>
    </row>
    <row r="28" spans="1:6" ht="15">
      <c r="A28" s="25">
        <v>22</v>
      </c>
      <c r="B28" s="34" t="s">
        <v>90</v>
      </c>
      <c r="C28" s="32" t="s">
        <v>91</v>
      </c>
      <c r="D28" s="36">
        <v>50</v>
      </c>
      <c r="E28" s="28"/>
      <c r="F28" s="51">
        <f t="shared" si="0"/>
        <v>0</v>
      </c>
    </row>
    <row r="29" spans="1:6" ht="15">
      <c r="A29" s="25">
        <v>23</v>
      </c>
      <c r="B29" s="34" t="s">
        <v>92</v>
      </c>
      <c r="C29" s="32" t="s">
        <v>13</v>
      </c>
      <c r="D29" s="36">
        <v>13</v>
      </c>
      <c r="E29" s="28"/>
      <c r="F29" s="51">
        <f t="shared" si="0"/>
        <v>0</v>
      </c>
    </row>
    <row r="30" spans="1:6" ht="18">
      <c r="A30" s="25">
        <v>24</v>
      </c>
      <c r="B30" s="34" t="s">
        <v>93</v>
      </c>
      <c r="C30" s="32" t="s">
        <v>68</v>
      </c>
      <c r="D30" s="35">
        <f>D13*2</f>
        <v>200</v>
      </c>
      <c r="E30" s="28"/>
      <c r="F30" s="51">
        <f t="shared" si="0"/>
        <v>0</v>
      </c>
    </row>
    <row r="31" spans="1:6" ht="18">
      <c r="A31" s="25">
        <v>25</v>
      </c>
      <c r="B31" s="34" t="s">
        <v>94</v>
      </c>
      <c r="C31" s="32" t="s">
        <v>68</v>
      </c>
      <c r="D31" s="35">
        <f>D30</f>
        <v>200</v>
      </c>
      <c r="E31" s="28"/>
      <c r="F31" s="51">
        <f t="shared" si="0"/>
        <v>0</v>
      </c>
    </row>
    <row r="32" spans="1:6" ht="15.75">
      <c r="A32" s="98" t="s">
        <v>95</v>
      </c>
      <c r="B32" s="99"/>
      <c r="C32" s="99"/>
      <c r="D32" s="99"/>
      <c r="E32" s="99"/>
      <c r="F32" s="100"/>
    </row>
    <row r="33" spans="1:6" ht="30">
      <c r="A33" s="25">
        <v>26</v>
      </c>
      <c r="B33" s="37" t="s">
        <v>96</v>
      </c>
      <c r="C33" s="27" t="s">
        <v>13</v>
      </c>
      <c r="D33" s="61">
        <v>260</v>
      </c>
      <c r="E33" s="60"/>
      <c r="F33" s="74">
        <f aca="true" t="shared" si="1" ref="F33:F55">D33*E33</f>
        <v>0</v>
      </c>
    </row>
    <row r="34" spans="1:6" ht="15">
      <c r="A34" s="25">
        <v>27</v>
      </c>
      <c r="B34" s="37" t="s">
        <v>147</v>
      </c>
      <c r="C34" s="27" t="s">
        <v>91</v>
      </c>
      <c r="D34" s="59">
        <v>142</v>
      </c>
      <c r="E34" s="60"/>
      <c r="F34" s="74">
        <f t="shared" si="1"/>
        <v>0</v>
      </c>
    </row>
    <row r="35" spans="1:6" ht="45">
      <c r="A35" s="25">
        <v>28</v>
      </c>
      <c r="B35" s="37" t="s">
        <v>97</v>
      </c>
      <c r="C35" s="27" t="s">
        <v>91</v>
      </c>
      <c r="D35" s="59">
        <v>2165</v>
      </c>
      <c r="E35" s="60"/>
      <c r="F35" s="74">
        <f t="shared" si="1"/>
        <v>0</v>
      </c>
    </row>
    <row r="36" spans="1:6" ht="15">
      <c r="A36" s="25">
        <v>29</v>
      </c>
      <c r="B36" s="37" t="s">
        <v>126</v>
      </c>
      <c r="C36" s="27" t="s">
        <v>77</v>
      </c>
      <c r="D36" s="59">
        <v>12600</v>
      </c>
      <c r="E36" s="60"/>
      <c r="F36" s="77">
        <f t="shared" si="1"/>
        <v>0</v>
      </c>
    </row>
    <row r="37" spans="1:6" ht="15">
      <c r="A37" s="25">
        <v>30</v>
      </c>
      <c r="B37" s="37" t="s">
        <v>98</v>
      </c>
      <c r="C37" s="27" t="s">
        <v>91</v>
      </c>
      <c r="D37" s="59">
        <v>36</v>
      </c>
      <c r="E37" s="60"/>
      <c r="F37" s="74">
        <f t="shared" si="1"/>
        <v>0</v>
      </c>
    </row>
    <row r="38" spans="1:6" ht="15">
      <c r="A38" s="25">
        <v>31</v>
      </c>
      <c r="B38" s="37" t="s">
        <v>99</v>
      </c>
      <c r="C38" s="27" t="s">
        <v>13</v>
      </c>
      <c r="D38" s="59">
        <v>2</v>
      </c>
      <c r="E38" s="60"/>
      <c r="F38" s="74">
        <f t="shared" si="1"/>
        <v>0</v>
      </c>
    </row>
    <row r="39" spans="1:6" ht="15">
      <c r="A39" s="25">
        <v>32</v>
      </c>
      <c r="B39" s="37" t="s">
        <v>100</v>
      </c>
      <c r="C39" s="27" t="s">
        <v>13</v>
      </c>
      <c r="D39" s="59">
        <v>26</v>
      </c>
      <c r="E39" s="60"/>
      <c r="F39" s="74">
        <f t="shared" si="1"/>
        <v>0</v>
      </c>
    </row>
    <row r="40" spans="1:6" ht="15">
      <c r="A40" s="25">
        <v>33</v>
      </c>
      <c r="B40" s="37" t="s">
        <v>101</v>
      </c>
      <c r="C40" s="27" t="s">
        <v>13</v>
      </c>
      <c r="D40" s="59">
        <v>10</v>
      </c>
      <c r="E40" s="60"/>
      <c r="F40" s="74">
        <f t="shared" si="1"/>
        <v>0</v>
      </c>
    </row>
    <row r="41" spans="1:6" ht="30">
      <c r="A41" s="25">
        <v>34</v>
      </c>
      <c r="B41" s="37" t="s">
        <v>102</v>
      </c>
      <c r="C41" s="75" t="s">
        <v>13</v>
      </c>
      <c r="D41" s="31">
        <v>9</v>
      </c>
      <c r="E41" s="37"/>
      <c r="F41" s="76">
        <f t="shared" si="1"/>
        <v>0</v>
      </c>
    </row>
    <row r="42" spans="1:6" ht="30">
      <c r="A42" s="25">
        <v>35</v>
      </c>
      <c r="B42" s="37" t="s">
        <v>103</v>
      </c>
      <c r="C42" s="75" t="s">
        <v>13</v>
      </c>
      <c r="D42" s="31">
        <v>51</v>
      </c>
      <c r="E42" s="37"/>
      <c r="F42" s="76">
        <f t="shared" si="1"/>
        <v>0</v>
      </c>
    </row>
    <row r="43" spans="1:6" ht="30">
      <c r="A43" s="25">
        <v>36</v>
      </c>
      <c r="B43" s="37" t="s">
        <v>104</v>
      </c>
      <c r="C43" s="75" t="s">
        <v>13</v>
      </c>
      <c r="D43" s="31">
        <v>28</v>
      </c>
      <c r="E43" s="37"/>
      <c r="F43" s="76">
        <f t="shared" si="1"/>
        <v>0</v>
      </c>
    </row>
    <row r="44" spans="1:6" ht="30">
      <c r="A44" s="25">
        <v>37</v>
      </c>
      <c r="B44" s="37" t="s">
        <v>105</v>
      </c>
      <c r="C44" s="75" t="s">
        <v>13</v>
      </c>
      <c r="D44" s="31">
        <v>6</v>
      </c>
      <c r="E44" s="37"/>
      <c r="F44" s="76">
        <f t="shared" si="1"/>
        <v>0</v>
      </c>
    </row>
    <row r="45" spans="1:6" ht="15">
      <c r="A45" s="25">
        <v>38</v>
      </c>
      <c r="B45" s="37" t="s">
        <v>106</v>
      </c>
      <c r="C45" s="75" t="s">
        <v>13</v>
      </c>
      <c r="D45" s="31">
        <v>6</v>
      </c>
      <c r="E45" s="37"/>
      <c r="F45" s="76">
        <f t="shared" si="1"/>
        <v>0</v>
      </c>
    </row>
    <row r="46" spans="1:6" ht="15">
      <c r="A46" s="25">
        <v>39</v>
      </c>
      <c r="B46" s="37" t="s">
        <v>107</v>
      </c>
      <c r="C46" s="75" t="s">
        <v>13</v>
      </c>
      <c r="D46" s="31">
        <v>3</v>
      </c>
      <c r="E46" s="37"/>
      <c r="F46" s="76">
        <f t="shared" si="1"/>
        <v>0</v>
      </c>
    </row>
    <row r="47" spans="1:6" ht="15">
      <c r="A47" s="25">
        <v>40</v>
      </c>
      <c r="B47" s="37" t="s">
        <v>108</v>
      </c>
      <c r="C47" s="75" t="s">
        <v>91</v>
      </c>
      <c r="D47" s="31">
        <v>60</v>
      </c>
      <c r="E47" s="37"/>
      <c r="F47" s="76">
        <f t="shared" si="1"/>
        <v>0</v>
      </c>
    </row>
    <row r="48" spans="1:6" ht="15">
      <c r="A48" s="25">
        <v>41</v>
      </c>
      <c r="B48" s="37" t="s">
        <v>109</v>
      </c>
      <c r="C48" s="75" t="s">
        <v>13</v>
      </c>
      <c r="D48" s="31">
        <v>13</v>
      </c>
      <c r="E48" s="37"/>
      <c r="F48" s="76">
        <f t="shared" si="1"/>
        <v>0</v>
      </c>
    </row>
    <row r="49" spans="1:6" ht="15">
      <c r="A49" s="25">
        <v>42</v>
      </c>
      <c r="B49" s="37" t="s">
        <v>110</v>
      </c>
      <c r="C49" s="75" t="s">
        <v>13</v>
      </c>
      <c r="D49" s="31">
        <v>13</v>
      </c>
      <c r="E49" s="37"/>
      <c r="F49" s="76">
        <f t="shared" si="1"/>
        <v>0</v>
      </c>
    </row>
    <row r="50" spans="1:6" ht="30">
      <c r="A50" s="25">
        <v>43</v>
      </c>
      <c r="B50" s="37" t="s">
        <v>111</v>
      </c>
      <c r="C50" s="75" t="s">
        <v>13</v>
      </c>
      <c r="D50" s="31">
        <v>33</v>
      </c>
      <c r="E50" s="37"/>
      <c r="F50" s="76">
        <f t="shared" si="1"/>
        <v>0</v>
      </c>
    </row>
    <row r="51" spans="1:6" ht="15">
      <c r="A51" s="25">
        <v>44</v>
      </c>
      <c r="B51" s="37" t="s">
        <v>112</v>
      </c>
      <c r="C51" s="75" t="s">
        <v>13</v>
      </c>
      <c r="D51" s="31">
        <v>33</v>
      </c>
      <c r="E51" s="37"/>
      <c r="F51" s="76">
        <f t="shared" si="1"/>
        <v>0</v>
      </c>
    </row>
    <row r="52" spans="1:6" ht="30">
      <c r="A52" s="25">
        <v>45</v>
      </c>
      <c r="B52" s="37" t="s">
        <v>113</v>
      </c>
      <c r="C52" s="75" t="s">
        <v>13</v>
      </c>
      <c r="D52" s="31">
        <f>72+10+63+49+2</f>
        <v>196</v>
      </c>
      <c r="E52" s="37"/>
      <c r="F52" s="76">
        <f t="shared" si="1"/>
        <v>0</v>
      </c>
    </row>
    <row r="53" spans="1:6" ht="15">
      <c r="A53" s="25">
        <v>46</v>
      </c>
      <c r="B53" s="37" t="s">
        <v>114</v>
      </c>
      <c r="C53" s="75">
        <v>1</v>
      </c>
      <c r="D53" s="31">
        <v>8</v>
      </c>
      <c r="E53" s="37"/>
      <c r="F53" s="76">
        <f t="shared" si="1"/>
        <v>0</v>
      </c>
    </row>
    <row r="54" spans="1:6" ht="15">
      <c r="A54" s="25">
        <v>47</v>
      </c>
      <c r="B54" s="34" t="s">
        <v>115</v>
      </c>
      <c r="C54" s="33">
        <v>1</v>
      </c>
      <c r="D54" s="62">
        <v>11</v>
      </c>
      <c r="E54" s="30"/>
      <c r="F54" s="52">
        <f t="shared" si="1"/>
        <v>0</v>
      </c>
    </row>
    <row r="55" spans="1:6" ht="30.75" thickBot="1">
      <c r="A55" s="25">
        <v>48</v>
      </c>
      <c r="B55" s="38" t="s">
        <v>116</v>
      </c>
      <c r="C55" s="39" t="s">
        <v>13</v>
      </c>
      <c r="D55" s="63">
        <v>6</v>
      </c>
      <c r="E55" s="40"/>
      <c r="F55" s="53">
        <f t="shared" si="1"/>
        <v>0</v>
      </c>
    </row>
    <row r="56" spans="1:6" ht="16.5" thickBot="1">
      <c r="A56" s="46"/>
      <c r="B56" s="92" t="s">
        <v>122</v>
      </c>
      <c r="C56" s="93"/>
      <c r="D56" s="93"/>
      <c r="E56" s="94"/>
      <c r="F56" s="48">
        <f>SUM(F33:F55)</f>
        <v>0</v>
      </c>
    </row>
    <row r="57" ht="12.75">
      <c r="F57" s="14"/>
    </row>
    <row r="60" spans="3:4" ht="12.75">
      <c r="C60" s="15"/>
      <c r="D60" s="41" t="s">
        <v>151</v>
      </c>
    </row>
    <row r="62" spans="2:3" ht="12.75">
      <c r="B62" s="15"/>
      <c r="C62" s="15"/>
    </row>
  </sheetData>
  <sheetProtection/>
  <mergeCells count="6">
    <mergeCell ref="B56:E56"/>
    <mergeCell ref="A1:F1"/>
    <mergeCell ref="A2:F2"/>
    <mergeCell ref="A4:F4"/>
    <mergeCell ref="A6:F6"/>
    <mergeCell ref="A32:F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  <headerFooter alignWithMargins="0">
    <oddHeader>&amp;C&amp;"Arial,Bold"СТРОЕЖ:&amp;"Arial,Regular" ИНЖЕНЕРНО-ГЕОЛОЖКО ПРОУЧВАНЕ И СЪСТАВЯНЕ НА РАБОТЕН ПРОЕКТ ЗА ИЗГРАЖДАНЕ НА ГЕОЗАЩИТНИ СЪОРЪЖЕНИЯ СРЕЩУ НАВОДНЕНИЯ В ГР. НИКОПОЛ</oddHeader>
    <oddFooter>&amp;C&amp;P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150" zoomScaleNormal="150" zoomScalePageLayoutView="150" workbookViewId="0" topLeftCell="A3">
      <selection activeCell="F19" sqref="F19"/>
    </sheetView>
  </sheetViews>
  <sheetFormatPr defaultColWidth="8.8515625" defaultRowHeight="12.75"/>
  <cols>
    <col min="2" max="2" width="67.00390625" style="0" customWidth="1"/>
    <col min="3" max="3" width="7.7109375" style="0" bestFit="1" customWidth="1"/>
    <col min="4" max="4" width="13.421875" style="0" bestFit="1" customWidth="1"/>
    <col min="5" max="5" width="10.140625" style="0" bestFit="1" customWidth="1"/>
    <col min="6" max="6" width="13.7109375" style="0" bestFit="1" customWidth="1"/>
  </cols>
  <sheetData>
    <row r="1" spans="1:6" s="1" customFormat="1" ht="18">
      <c r="A1" s="84" t="s">
        <v>123</v>
      </c>
      <c r="B1" s="84"/>
      <c r="C1" s="84"/>
      <c r="D1" s="84"/>
      <c r="E1" s="84"/>
      <c r="F1" s="84"/>
    </row>
    <row r="2" spans="1:6" s="1" customFormat="1" ht="18.75">
      <c r="A2" s="85" t="s">
        <v>53</v>
      </c>
      <c r="B2" s="85"/>
      <c r="C2" s="85"/>
      <c r="D2" s="85"/>
      <c r="E2" s="85"/>
      <c r="F2" s="85"/>
    </row>
    <row r="3" s="1" customFormat="1" ht="12.75"/>
    <row r="4" spans="1:6" s="1" customFormat="1" ht="15">
      <c r="A4" s="101" t="s">
        <v>155</v>
      </c>
      <c r="B4" s="101"/>
      <c r="C4" s="101"/>
      <c r="D4" s="101"/>
      <c r="E4" s="101"/>
      <c r="F4" s="101"/>
    </row>
    <row r="5" spans="1:6" s="1" customFormat="1" ht="15">
      <c r="A5" s="17" t="s">
        <v>3</v>
      </c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</row>
    <row r="6" spans="1:6" s="1" customFormat="1" ht="28.5">
      <c r="A6" s="8">
        <v>1</v>
      </c>
      <c r="B6" s="12" t="s">
        <v>153</v>
      </c>
      <c r="C6" s="8" t="s">
        <v>18</v>
      </c>
      <c r="D6" s="8">
        <v>11.2</v>
      </c>
      <c r="E6" s="10"/>
      <c r="F6" s="13">
        <f aca="true" t="shared" si="0" ref="F6:F14">D6*E6</f>
        <v>0</v>
      </c>
    </row>
    <row r="7" spans="1:6" s="1" customFormat="1" ht="28.5">
      <c r="A7" s="8">
        <v>2</v>
      </c>
      <c r="B7" s="12" t="s">
        <v>128</v>
      </c>
      <c r="C7" s="8" t="s">
        <v>18</v>
      </c>
      <c r="D7" s="8">
        <v>118</v>
      </c>
      <c r="E7" s="10"/>
      <c r="F7" s="13">
        <f t="shared" si="0"/>
        <v>0</v>
      </c>
    </row>
    <row r="8" spans="1:6" s="1" customFormat="1" ht="14.25">
      <c r="A8" s="8">
        <v>3</v>
      </c>
      <c r="B8" s="7" t="s">
        <v>54</v>
      </c>
      <c r="C8" s="8" t="s">
        <v>10</v>
      </c>
      <c r="D8" s="8">
        <v>7146</v>
      </c>
      <c r="E8" s="10"/>
      <c r="F8" s="13">
        <f t="shared" si="0"/>
        <v>0</v>
      </c>
    </row>
    <row r="9" spans="1:6" s="1" customFormat="1" ht="14.25">
      <c r="A9" s="8">
        <v>4</v>
      </c>
      <c r="B9" s="7" t="s">
        <v>55</v>
      </c>
      <c r="C9" s="8" t="s">
        <v>22</v>
      </c>
      <c r="D9" s="8">
        <v>32307</v>
      </c>
      <c r="E9" s="10"/>
      <c r="F9" s="13">
        <f t="shared" si="0"/>
        <v>0</v>
      </c>
    </row>
    <row r="10" spans="1:6" s="1" customFormat="1" ht="14.25">
      <c r="A10" s="8">
        <v>5</v>
      </c>
      <c r="B10" s="7" t="s">
        <v>56</v>
      </c>
      <c r="C10" s="8" t="s">
        <v>22</v>
      </c>
      <c r="D10" s="8">
        <v>28340</v>
      </c>
      <c r="E10" s="10"/>
      <c r="F10" s="13">
        <f t="shared" si="0"/>
        <v>0</v>
      </c>
    </row>
    <row r="11" spans="1:6" s="1" customFormat="1" ht="14.25">
      <c r="A11" s="8">
        <v>6</v>
      </c>
      <c r="B11" s="7" t="s">
        <v>57</v>
      </c>
      <c r="C11" s="8" t="s">
        <v>18</v>
      </c>
      <c r="D11" s="8">
        <v>1276</v>
      </c>
      <c r="E11" s="10"/>
      <c r="F11" s="13">
        <f t="shared" si="0"/>
        <v>0</v>
      </c>
    </row>
    <row r="12" spans="1:6" ht="28.5">
      <c r="A12" s="8">
        <v>7</v>
      </c>
      <c r="B12" s="12" t="s">
        <v>58</v>
      </c>
      <c r="C12" s="8" t="s">
        <v>18</v>
      </c>
      <c r="D12" s="8">
        <v>684</v>
      </c>
      <c r="E12" s="10"/>
      <c r="F12" s="13">
        <f t="shared" si="0"/>
        <v>0</v>
      </c>
    </row>
    <row r="13" spans="1:6" ht="14.25">
      <c r="A13" s="8">
        <v>8</v>
      </c>
      <c r="B13" s="7" t="s">
        <v>59</v>
      </c>
      <c r="C13" s="8" t="s">
        <v>22</v>
      </c>
      <c r="D13" s="8">
        <v>702</v>
      </c>
      <c r="E13" s="10"/>
      <c r="F13" s="13">
        <f t="shared" si="0"/>
        <v>0</v>
      </c>
    </row>
    <row r="14" spans="1:6" ht="29.25" thickBot="1">
      <c r="A14" s="8">
        <v>9</v>
      </c>
      <c r="B14" s="12" t="s">
        <v>146</v>
      </c>
      <c r="C14" s="8" t="s">
        <v>60</v>
      </c>
      <c r="D14" s="8">
        <v>36</v>
      </c>
      <c r="E14" s="10"/>
      <c r="F14" s="13">
        <f t="shared" si="0"/>
        <v>0</v>
      </c>
    </row>
    <row r="15" spans="1:6" ht="16.5" thickBot="1">
      <c r="A15" s="47"/>
      <c r="B15" s="92" t="s">
        <v>122</v>
      </c>
      <c r="C15" s="93"/>
      <c r="D15" s="93"/>
      <c r="E15" s="94" t="s">
        <v>24</v>
      </c>
      <c r="F15" s="49">
        <f>SUM(F6:F14)</f>
        <v>0</v>
      </c>
    </row>
    <row r="18" ht="12.75">
      <c r="D18" t="s">
        <v>152</v>
      </c>
    </row>
  </sheetData>
  <sheetProtection/>
  <mergeCells count="4">
    <mergeCell ref="A1:F1"/>
    <mergeCell ref="A2:F2"/>
    <mergeCell ref="A4:F4"/>
    <mergeCell ref="B15:E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Header>&amp;C&amp;"Arial,Bold"СТРОЕЖ:&amp;"Arial,Regular" ИНЖЕНЕРНО-ГЕОЛОЖКО ПРОУЧВАНЕ И СЪСТАВЯНЕ НА РАБОТЕН ПРОЕКТ ЗА ИЗГРАЖДАНЕ НА ГЕОЗАЩИТНИ СЪОРЪЖЕНИЯ СРЕЩУ НАВОДНЕНИЯ В ГР. НИКОПОЛ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G21"/>
  <sheetViews>
    <sheetView zoomScale="150" zoomScaleNormal="150" zoomScalePageLayoutView="150" workbookViewId="0" topLeftCell="B1">
      <selection activeCell="E7" sqref="E7"/>
    </sheetView>
  </sheetViews>
  <sheetFormatPr defaultColWidth="8.8515625" defaultRowHeight="12.75"/>
  <cols>
    <col min="3" max="3" width="5.8515625" style="0" customWidth="1"/>
    <col min="4" max="4" width="69.28125" style="0" customWidth="1"/>
    <col min="5" max="5" width="15.00390625" style="0" customWidth="1"/>
    <col min="6" max="6" width="14.140625" style="0" customWidth="1"/>
    <col min="7" max="7" width="8.140625" style="0" customWidth="1"/>
  </cols>
  <sheetData>
    <row r="1" spans="3:5" ht="15">
      <c r="C1" s="102"/>
      <c r="D1" s="102"/>
      <c r="E1" s="102"/>
    </row>
    <row r="2" spans="3:5" ht="15.75" thickBot="1">
      <c r="C2" s="107" t="s">
        <v>61</v>
      </c>
      <c r="D2" s="107"/>
      <c r="E2" s="107"/>
    </row>
    <row r="3" spans="3:5" ht="15">
      <c r="C3" s="21" t="s">
        <v>3</v>
      </c>
      <c r="D3" s="22" t="s">
        <v>4</v>
      </c>
      <c r="E3" s="23" t="s">
        <v>8</v>
      </c>
    </row>
    <row r="4" spans="3:5" ht="21.75" customHeight="1">
      <c r="C4" s="6">
        <v>1</v>
      </c>
      <c r="D4" s="11" t="s">
        <v>125</v>
      </c>
      <c r="E4" s="79">
        <f>КСС№1!F66</f>
        <v>0</v>
      </c>
    </row>
    <row r="5" spans="3:5" ht="15.75" customHeight="1">
      <c r="C5" s="6">
        <v>2</v>
      </c>
      <c r="D5" s="11" t="s">
        <v>156</v>
      </c>
      <c r="E5" s="79">
        <f>КСС_№2!F56</f>
        <v>0</v>
      </c>
    </row>
    <row r="6" spans="3:5" ht="17.25" customHeight="1" thickBot="1">
      <c r="C6" s="6">
        <v>3</v>
      </c>
      <c r="D6" s="24" t="s">
        <v>149</v>
      </c>
      <c r="E6" s="80">
        <f>КCC№3!F15</f>
        <v>0</v>
      </c>
    </row>
    <row r="7" spans="3:6" ht="15">
      <c r="C7" s="103" t="s">
        <v>62</v>
      </c>
      <c r="D7" s="104"/>
      <c r="E7" s="81">
        <f>SUM(E4:E6)</f>
        <v>0</v>
      </c>
      <c r="F7" s="20"/>
    </row>
    <row r="8" spans="3:5" ht="15">
      <c r="C8" s="108" t="s">
        <v>63</v>
      </c>
      <c r="D8" s="109"/>
      <c r="E8" s="82">
        <f>E7*0.2</f>
        <v>0</v>
      </c>
    </row>
    <row r="9" spans="3:5" ht="15.75" thickBot="1">
      <c r="C9" s="105" t="s">
        <v>64</v>
      </c>
      <c r="D9" s="106"/>
      <c r="E9" s="83">
        <f>E7+E8</f>
        <v>0</v>
      </c>
    </row>
    <row r="10" spans="3:5" ht="12.75">
      <c r="C10" s="1"/>
      <c r="D10" s="1"/>
      <c r="E10" s="1"/>
    </row>
    <row r="11" spans="3:5" ht="12.75">
      <c r="C11" s="1"/>
      <c r="D11" s="15" t="s">
        <v>154</v>
      </c>
      <c r="E11" s="1"/>
    </row>
    <row r="21" ht="12.75">
      <c r="G21" s="20"/>
    </row>
  </sheetData>
  <sheetProtection/>
  <mergeCells count="5">
    <mergeCell ref="C1:E1"/>
    <mergeCell ref="C7:D7"/>
    <mergeCell ref="C9:D9"/>
    <mergeCell ref="C2:E2"/>
    <mergeCell ref="C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Header>&amp;C&amp;"Arial,Bold"&amp;12СТРОЕЖ:&amp;"Arial,Regular" ИНЖЕНЕРНО-ГЕОЛОЖКО ПРОУЧВАНЕ И СЪСТАВЯНЕ НА РАБОТЕН ПРОЕКТ ЗА ИЗГРАЖДАНЕ НА ГЕОЗАЩИТНИ СЪОРЪЖЕНИЯ СРЕЩУ НАВОДНЕНИЯ В ГР. НИКОПОЛ</oddHeader>
    <oddFooter>&amp;L&amp;"Arial,Bold"ПРОГРАМА: &amp;"Arial,Regular"ТРАНСГРАНИЧНО СЪТРУДНИЧЕСТВО РУМЪНИЯ – БЪЛГАРИЯ 2007-2013
&amp;"Arial,Bold"ВЪЗЛОЖИТЕЛ: &amp;"Arial,Regular"ОБЩИНА НИКОПОЛ, РЕПУБЛИКА БЪЛГАРИЯ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GABAROV</dc:creator>
  <cp:keywords/>
  <dc:description/>
  <cp:lastModifiedBy>Ahmedov</cp:lastModifiedBy>
  <cp:lastPrinted>2014-11-12T14:24:20Z</cp:lastPrinted>
  <dcterms:created xsi:type="dcterms:W3CDTF">2014-11-05T11:13:06Z</dcterms:created>
  <dcterms:modified xsi:type="dcterms:W3CDTF">2014-12-15T10:53:26Z</dcterms:modified>
  <cp:category/>
  <cp:version/>
  <cp:contentType/>
  <cp:contentStatus/>
</cp:coreProperties>
</file>